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inal to be submitted in file 24.03.2021\"/>
    </mc:Choice>
  </mc:AlternateContent>
  <bookViews>
    <workbookView xWindow="0" yWindow="0" windowWidth="24000" windowHeight="9630"/>
  </bookViews>
  <sheets>
    <sheet name="1.1" sheetId="1" r:id="rId1"/>
    <sheet name="1.1A" sheetId="4" r:id="rId2"/>
    <sheet name="1.2" sheetId="6" r:id="rId3"/>
    <sheet name="1.3" sheetId="5" r:id="rId4"/>
  </sheets>
  <calcPr calcId="162913"/>
</workbook>
</file>

<file path=xl/calcChain.xml><?xml version="1.0" encoding="utf-8"?>
<calcChain xmlns="http://schemas.openxmlformats.org/spreadsheetml/2006/main">
  <c r="K19" i="1" l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  <c r="G7" i="1"/>
  <c r="F7" i="1"/>
  <c r="E7" i="1"/>
  <c r="D7" i="1"/>
  <c r="C7" i="1"/>
  <c r="B7" i="1"/>
  <c r="K6" i="1"/>
  <c r="J6" i="1"/>
  <c r="K5" i="1"/>
  <c r="J5" i="1"/>
  <c r="I13" i="4"/>
  <c r="H13" i="4"/>
  <c r="G13" i="4"/>
  <c r="F13" i="4"/>
  <c r="E13" i="4"/>
  <c r="D13" i="4"/>
  <c r="B13" i="4"/>
  <c r="K12" i="4"/>
  <c r="J12" i="4"/>
  <c r="C12" i="4"/>
  <c r="K11" i="4"/>
  <c r="J11" i="4"/>
  <c r="K10" i="4"/>
  <c r="J10" i="4"/>
  <c r="K9" i="4"/>
  <c r="J9" i="4"/>
  <c r="K8" i="4"/>
  <c r="J8" i="4"/>
  <c r="K7" i="4"/>
  <c r="J7" i="4"/>
  <c r="K6" i="4"/>
  <c r="J6" i="4"/>
  <c r="K5" i="4"/>
  <c r="J5" i="4"/>
  <c r="C13" i="4" l="1"/>
  <c r="F17" i="6" l="1"/>
  <c r="G16" i="6" s="1"/>
  <c r="D17" i="6"/>
  <c r="B17" i="6"/>
  <c r="C16" i="6" s="1"/>
  <c r="G13" i="6"/>
  <c r="H9" i="6"/>
  <c r="H17" i="6" s="1"/>
  <c r="G9" i="6" l="1"/>
  <c r="C15" i="6"/>
  <c r="C11" i="6"/>
  <c r="C13" i="6"/>
  <c r="G6" i="6"/>
  <c r="G7" i="6"/>
  <c r="G11" i="6"/>
  <c r="G15" i="6"/>
  <c r="E7" i="6"/>
  <c r="G8" i="6"/>
  <c r="I8" i="6"/>
  <c r="I6" i="6"/>
  <c r="I14" i="6"/>
  <c r="I16" i="6"/>
  <c r="I12" i="6"/>
  <c r="I10" i="6"/>
  <c r="I15" i="6"/>
  <c r="I9" i="6"/>
  <c r="I11" i="6"/>
  <c r="I7" i="6"/>
  <c r="I13" i="6"/>
  <c r="C7" i="6"/>
  <c r="E11" i="6"/>
  <c r="E13" i="6"/>
  <c r="E15" i="6"/>
  <c r="C10" i="6"/>
  <c r="C14" i="6"/>
  <c r="C6" i="6"/>
  <c r="C8" i="6"/>
  <c r="E10" i="6"/>
  <c r="E12" i="6"/>
  <c r="E14" i="6"/>
  <c r="E16" i="6"/>
  <c r="C12" i="6"/>
  <c r="E6" i="6"/>
  <c r="E8" i="6"/>
  <c r="G10" i="6"/>
  <c r="G12" i="6"/>
  <c r="G14" i="6"/>
  <c r="G17" i="6" l="1"/>
  <c r="C17" i="6"/>
  <c r="I17" i="6"/>
  <c r="E17" i="6"/>
  <c r="H43" i="5" l="1"/>
  <c r="G43" i="5"/>
  <c r="F43" i="5"/>
  <c r="E43" i="5"/>
  <c r="D43" i="5"/>
  <c r="C43" i="5"/>
  <c r="I42" i="5"/>
  <c r="I41" i="5"/>
  <c r="I40" i="5"/>
  <c r="I39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43" i="5" l="1"/>
  <c r="J12" i="5" s="1"/>
  <c r="J28" i="5" l="1"/>
  <c r="J19" i="5"/>
  <c r="D44" i="5"/>
  <c r="F44" i="5"/>
  <c r="J7" i="5"/>
  <c r="J20" i="5"/>
  <c r="J29" i="5"/>
  <c r="J22" i="5"/>
  <c r="J40" i="5"/>
  <c r="J27" i="5"/>
  <c r="E44" i="5"/>
  <c r="J32" i="5"/>
  <c r="J35" i="5"/>
  <c r="J26" i="5"/>
  <c r="J42" i="5"/>
  <c r="C44" i="5"/>
  <c r="J36" i="5"/>
  <c r="J6" i="5"/>
  <c r="J25" i="5"/>
  <c r="J16" i="5"/>
  <c r="J14" i="5"/>
  <c r="J23" i="5"/>
  <c r="J33" i="5"/>
  <c r="J41" i="5"/>
  <c r="J39" i="5"/>
  <c r="J11" i="5"/>
  <c r="J34" i="5"/>
  <c r="J21" i="5"/>
  <c r="J15" i="5"/>
  <c r="J13" i="5"/>
  <c r="G44" i="5"/>
  <c r="J10" i="5"/>
  <c r="J31" i="5"/>
  <c r="H44" i="5"/>
  <c r="J8" i="5"/>
  <c r="J30" i="5"/>
  <c r="J9" i="5"/>
  <c r="J24" i="5"/>
  <c r="J17" i="5"/>
  <c r="J18" i="5"/>
  <c r="I44" i="5"/>
  <c r="J43" i="5" l="1"/>
  <c r="H21" i="1" l="1"/>
  <c r="F21" i="1"/>
  <c r="D21" i="1"/>
  <c r="B21" i="1"/>
  <c r="E21" i="1" l="1"/>
  <c r="C21" i="1"/>
  <c r="G21" i="1"/>
  <c r="I21" i="1"/>
</calcChain>
</file>

<file path=xl/sharedStrings.xml><?xml version="1.0" encoding="utf-8"?>
<sst xmlns="http://schemas.openxmlformats.org/spreadsheetml/2006/main" count="247" uniqueCount="84">
  <si>
    <t>States/ UTs</t>
  </si>
  <si>
    <t>Proved</t>
  </si>
  <si>
    <t>Indicated</t>
  </si>
  <si>
    <t>Inferred</t>
  </si>
  <si>
    <t>Total</t>
  </si>
  <si>
    <t>Distribution (%)</t>
  </si>
  <si>
    <t>Andhra Pradesh</t>
  </si>
  <si>
    <t>Arunachal Pradesh</t>
  </si>
  <si>
    <t>Assam</t>
  </si>
  <si>
    <t>Bihar</t>
  </si>
  <si>
    <t>Chhattisgarh</t>
  </si>
  <si>
    <t>Jharkhand</t>
  </si>
  <si>
    <t>Madhya Pradesh</t>
  </si>
  <si>
    <t>Maharashtra</t>
  </si>
  <si>
    <t>Meghalaya</t>
  </si>
  <si>
    <t>Nagaland</t>
  </si>
  <si>
    <t>Odisha</t>
  </si>
  <si>
    <t>Sikkim</t>
  </si>
  <si>
    <t>Uttar Pradesh</t>
  </si>
  <si>
    <t>West Bengal</t>
  </si>
  <si>
    <t>Telangana</t>
  </si>
  <si>
    <t>All India Total</t>
  </si>
  <si>
    <t xml:space="preserve">Distribution (%) </t>
  </si>
  <si>
    <t>Source: Office of Coal Controller, Ministry of Coal</t>
  </si>
  <si>
    <t xml:space="preserve">Table 1.1: Statewise Estimated Reserves of Coal </t>
  </si>
  <si>
    <t>Gujarat</t>
  </si>
  <si>
    <t>Jammu &amp; Kashmir</t>
  </si>
  <si>
    <t>Kerala</t>
  </si>
  <si>
    <t>Puducherry</t>
  </si>
  <si>
    <t>Rajasthan</t>
  </si>
  <si>
    <t>Tamil Nadu</t>
  </si>
  <si>
    <t xml:space="preserve"> All India</t>
  </si>
  <si>
    <t xml:space="preserve">Source:Office of Coal Controller, Ministry of Coal </t>
  </si>
  <si>
    <t xml:space="preserve">  (in MW)</t>
  </si>
  <si>
    <t>Sl. No.</t>
  </si>
  <si>
    <t>Wind Power
@ 100m</t>
  </si>
  <si>
    <t>Small Hydro Power</t>
  </si>
  <si>
    <t>Biomass Power</t>
  </si>
  <si>
    <t>Cogeneration-bagasse</t>
  </si>
  <si>
    <t>Waste to Energy*</t>
  </si>
  <si>
    <t>Solar Energy</t>
  </si>
  <si>
    <t xml:space="preserve">Total </t>
  </si>
  <si>
    <t>-</t>
  </si>
  <si>
    <t>Goa</t>
  </si>
  <si>
    <t>Haryana</t>
  </si>
  <si>
    <t>Himachal Pradesh</t>
  </si>
  <si>
    <t>Karnataka</t>
  </si>
  <si>
    <t>Manipur</t>
  </si>
  <si>
    <t>Mizoram</t>
  </si>
  <si>
    <t>Punjab</t>
  </si>
  <si>
    <t>Tripura</t>
  </si>
  <si>
    <t>Uttarakhand</t>
  </si>
  <si>
    <t>Andaman &amp; Nicobar</t>
  </si>
  <si>
    <t>Chandigarh</t>
  </si>
  <si>
    <t>Dadar &amp; Nagar Haveli</t>
  </si>
  <si>
    <t>Daman &amp; Diu</t>
  </si>
  <si>
    <t>Delhi</t>
  </si>
  <si>
    <t>Lakshadweep</t>
  </si>
  <si>
    <t>Others*</t>
  </si>
  <si>
    <t>* Industrial waste</t>
  </si>
  <si>
    <t>Source: Ministry of New and Renewable Energy</t>
  </si>
  <si>
    <t>(as on 31.03.2020)</t>
  </si>
  <si>
    <t>States/ UTs/ Region</t>
  </si>
  <si>
    <t>01.04.2019</t>
  </si>
  <si>
    <t>01.04.2020</t>
  </si>
  <si>
    <t>Estimated Reserves</t>
  </si>
  <si>
    <t>Cold Bed Methane (CBM)*</t>
  </si>
  <si>
    <t>Eastern Offshore</t>
  </si>
  <si>
    <t>Western Offshore</t>
  </si>
  <si>
    <t>* CBM : Cold Bed Methane (Jharkhand, West Bengal and M.P.)</t>
  </si>
  <si>
    <t>- Neg.</t>
  </si>
  <si>
    <t>Notes:</t>
  </si>
  <si>
    <t>Source: M/o Petroleum &amp; Natural Gas</t>
  </si>
  <si>
    <t xml:space="preserve">Table 1.3: Statewise Estimated Potential of Renewable Power           </t>
  </si>
  <si>
    <t xml:space="preserve"> (in Million Tonne)</t>
  </si>
  <si>
    <t xml:space="preserve"> -  Negligible </t>
  </si>
  <si>
    <t>Crude Petroleum 
(million tonnes)</t>
  </si>
  <si>
    <t>Natural Gas 
(billion cubic metres)</t>
  </si>
  <si>
    <t xml:space="preserve"> Total may not tally due to rounding off</t>
  </si>
  <si>
    <t>1. Western offshore includes Gujarat offshore</t>
  </si>
  <si>
    <t>2. Total may not tally due to rounding off</t>
  </si>
  <si>
    <r>
      <t>Note: Proved and indicated Balance Recoverable Reserves as on 1</t>
    </r>
    <r>
      <rPr>
        <vertAlign val="superscript"/>
        <sz val="9"/>
        <rFont val="Times New Roman"/>
        <family val="1"/>
      </rPr>
      <t xml:space="preserve">st </t>
    </r>
    <r>
      <rPr>
        <sz val="9"/>
        <rFont val="Times New Roman"/>
        <family val="1"/>
      </rPr>
      <t>April.</t>
    </r>
  </si>
  <si>
    <t xml:space="preserve">Table 1.1(A): Statewise Estimated Reserves of Lignite </t>
  </si>
  <si>
    <t xml:space="preserve">Table 1.2: Statewise Estimated Reserves of Crude Oil and Natural Gas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</si>
</sst>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9"/>
      <name val="Arial"/>
      <family val="2"/>
    </font>
    <font>
      <i/>
      <sz val="1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0"/>
      <name val="Arial"/>
      <family val="2"/>
    </font>
    <font>
      <b/>
      <sz val="16"/>
      <color rgb="FF000000"/>
      <name val="Times New Roman"/>
      <family val="1"/>
    </font>
    <font>
      <b/>
      <sz val="13"/>
      <name val="Times New Roman"/>
      <family val="1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8" fillId="0" borderId="0"/>
  </cellStyleXfs>
  <cellXfs count="159">
    <xf numFmtId="0" fontId="0" fillId="0" borderId="0" xfId="0"/>
    <xf numFmtId="2" fontId="2" fillId="0" borderId="0" xfId="0" applyNumberFormat="1" applyFont="1"/>
    <xf numFmtId="2" fontId="0" fillId="0" borderId="0" xfId="0" applyNumberFormat="1"/>
    <xf numFmtId="2" fontId="1" fillId="0" borderId="0" xfId="0" applyNumberFormat="1" applyFont="1"/>
    <xf numFmtId="2" fontId="7" fillId="2" borderId="0" xfId="0" applyNumberFormat="1" applyFont="1" applyFill="1" applyBorder="1" applyAlignment="1">
      <alignment horizontal="right" vertical="center"/>
    </xf>
    <xf numFmtId="0" fontId="0" fillId="0" borderId="0" xfId="0" applyAlignment="1"/>
    <xf numFmtId="0" fontId="4" fillId="0" borderId="0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0" fillId="2" borderId="10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11" fillId="2" borderId="0" xfId="0" applyFont="1" applyFill="1"/>
    <xf numFmtId="0" fontId="11" fillId="2" borderId="0" xfId="0" applyFont="1" applyFill="1" applyBorder="1" applyAlignment="1">
      <alignment horizontal="center" vertical="center"/>
    </xf>
    <xf numFmtId="2" fontId="11" fillId="2" borderId="0" xfId="0" applyNumberFormat="1" applyFont="1" applyFill="1"/>
    <xf numFmtId="0" fontId="13" fillId="0" borderId="0" xfId="0" applyFont="1" applyBorder="1" applyAlignment="1">
      <alignment wrapText="1"/>
    </xf>
    <xf numFmtId="0" fontId="10" fillId="0" borderId="5" xfId="0" applyFont="1" applyFill="1" applyBorder="1" applyAlignment="1">
      <alignment vertical="center" wrapText="1"/>
    </xf>
    <xf numFmtId="2" fontId="10" fillId="0" borderId="10" xfId="0" applyNumberFormat="1" applyFont="1" applyFill="1" applyBorder="1"/>
    <xf numFmtId="2" fontId="10" fillId="0" borderId="5" xfId="0" applyNumberFormat="1" applyFont="1" applyFill="1" applyBorder="1"/>
    <xf numFmtId="2" fontId="10" fillId="0" borderId="5" xfId="0" applyNumberFormat="1" applyFont="1" applyFill="1" applyBorder="1" applyAlignment="1">
      <alignment horizontal="right" vertical="center"/>
    </xf>
    <xf numFmtId="2" fontId="7" fillId="0" borderId="9" xfId="0" applyNumberFormat="1" applyFont="1" applyFill="1" applyBorder="1" applyAlignment="1">
      <alignment horizontal="right" vertical="center"/>
    </xf>
    <xf numFmtId="2" fontId="7" fillId="0" borderId="3" xfId="0" applyNumberFormat="1" applyFont="1" applyFill="1" applyBorder="1" applyAlignment="1">
      <alignment horizontal="right" vertical="center"/>
    </xf>
    <xf numFmtId="2" fontId="7" fillId="0" borderId="0" xfId="0" applyNumberFormat="1" applyFont="1" applyFill="1" applyBorder="1"/>
    <xf numFmtId="0" fontId="7" fillId="0" borderId="0" xfId="0" applyFont="1" applyFill="1"/>
    <xf numFmtId="0" fontId="14" fillId="0" borderId="0" xfId="0" applyFont="1" applyFill="1"/>
    <xf numFmtId="0" fontId="0" fillId="0" borderId="0" xfId="0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10" fillId="0" borderId="0" xfId="0" applyNumberFormat="1" applyFont="1" applyFill="1" applyBorder="1" applyAlignment="1">
      <alignment horizontal="right" vertical="center"/>
    </xf>
    <xf numFmtId="0" fontId="0" fillId="0" borderId="0" xfId="0" applyBorder="1"/>
    <xf numFmtId="0" fontId="10" fillId="0" borderId="0" xfId="0" applyFont="1" applyBorder="1" applyAlignment="1">
      <alignment vertical="center"/>
    </xf>
    <xf numFmtId="2" fontId="10" fillId="0" borderId="0" xfId="0" applyNumberFormat="1" applyFont="1" applyBorder="1" applyAlignment="1">
      <alignment vertical="center"/>
    </xf>
    <xf numFmtId="2" fontId="2" fillId="0" borderId="0" xfId="0" applyNumberFormat="1" applyFont="1" applyBorder="1"/>
    <xf numFmtId="2" fontId="0" fillId="0" borderId="0" xfId="0" applyNumberFormat="1" applyBorder="1"/>
    <xf numFmtId="2" fontId="16" fillId="0" borderId="0" xfId="0" applyNumberFormat="1" applyFont="1" applyBorder="1" applyAlignment="1">
      <alignment vertical="center"/>
    </xf>
    <xf numFmtId="2" fontId="6" fillId="0" borderId="0" xfId="0" applyNumberFormat="1" applyFont="1" applyFill="1" applyBorder="1"/>
    <xf numFmtId="1" fontId="6" fillId="0" borderId="0" xfId="0" applyNumberFormat="1" applyFont="1" applyFill="1" applyBorder="1"/>
    <xf numFmtId="0" fontId="5" fillId="0" borderId="0" xfId="0" applyFont="1" applyFill="1" applyAlignment="1"/>
    <xf numFmtId="0" fontId="19" fillId="0" borderId="0" xfId="0" applyFont="1" applyAlignment="1">
      <alignment horizontal="center" vertical="center" readingOrder="1"/>
    </xf>
    <xf numFmtId="2" fontId="10" fillId="0" borderId="10" xfId="0" applyNumberFormat="1" applyFont="1" applyFill="1" applyBorder="1" applyAlignment="1">
      <alignment horizontal="left" vertical="center"/>
    </xf>
    <xf numFmtId="2" fontId="9" fillId="0" borderId="5" xfId="0" applyNumberFormat="1" applyFont="1" applyFill="1" applyBorder="1" applyAlignment="1"/>
    <xf numFmtId="2" fontId="9" fillId="0" borderId="5" xfId="0" quotePrefix="1" applyNumberFormat="1" applyFont="1" applyFill="1" applyBorder="1" applyAlignment="1">
      <alignment horizontal="right"/>
    </xf>
    <xf numFmtId="0" fontId="10" fillId="0" borderId="5" xfId="0" applyFont="1" applyFill="1" applyBorder="1" applyAlignment="1">
      <alignment vertical="center"/>
    </xf>
    <xf numFmtId="2" fontId="9" fillId="0" borderId="5" xfId="0" applyNumberFormat="1" applyFont="1" applyFill="1" applyBorder="1" applyAlignment="1">
      <alignment horizontal="left" indent="10"/>
    </xf>
    <xf numFmtId="0" fontId="10" fillId="0" borderId="5" xfId="0" applyFont="1" applyFill="1" applyBorder="1" applyAlignment="1">
      <alignment horizontal="left" vertical="center"/>
    </xf>
    <xf numFmtId="2" fontId="9" fillId="0" borderId="7" xfId="0" applyNumberFormat="1" applyFont="1" applyFill="1" applyBorder="1" applyAlignment="1"/>
    <xf numFmtId="2" fontId="10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horizontal="right" vertical="center"/>
    </xf>
    <xf numFmtId="2" fontId="10" fillId="0" borderId="0" xfId="0" quotePrefix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wrapText="1"/>
    </xf>
    <xf numFmtId="0" fontId="5" fillId="0" borderId="0" xfId="1" quotePrefix="1" applyFont="1" applyFill="1" applyAlignment="1"/>
    <xf numFmtId="0" fontId="5" fillId="0" borderId="0" xfId="1" applyFont="1" applyFill="1" applyAlignment="1"/>
    <xf numFmtId="0" fontId="14" fillId="0" borderId="0" xfId="0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 applyBorder="1" applyAlignment="1">
      <alignment horizontal="center" vertical="top" wrapText="1"/>
    </xf>
    <xf numFmtId="0" fontId="15" fillId="0" borderId="0" xfId="0" applyFont="1" applyFill="1" applyAlignment="1"/>
    <xf numFmtId="0" fontId="11" fillId="0" borderId="0" xfId="0" applyFont="1" applyFill="1" applyAlignment="1">
      <alignment horizontal="center" vertical="top"/>
    </xf>
    <xf numFmtId="0" fontId="4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right" wrapText="1"/>
    </xf>
    <xf numFmtId="0" fontId="10" fillId="0" borderId="1" xfId="0" applyFont="1" applyFill="1" applyBorder="1" applyAlignment="1"/>
    <xf numFmtId="0" fontId="10" fillId="0" borderId="1" xfId="0" applyFont="1" applyFill="1" applyBorder="1" applyAlignment="1">
      <alignment horizontal="right"/>
    </xf>
    <xf numFmtId="1" fontId="10" fillId="0" borderId="5" xfId="0" applyNumberFormat="1" applyFont="1" applyFill="1" applyBorder="1" applyAlignment="1">
      <alignment horizontal="right"/>
    </xf>
    <xf numFmtId="2" fontId="10" fillId="0" borderId="5" xfId="0" applyNumberFormat="1" applyFont="1" applyFill="1" applyBorder="1" applyAlignment="1">
      <alignment horizontal="right"/>
    </xf>
    <xf numFmtId="1" fontId="10" fillId="0" borderId="5" xfId="0" quotePrefix="1" applyNumberFormat="1" applyFont="1" applyFill="1" applyBorder="1" applyAlignment="1">
      <alignment horizontal="right"/>
    </xf>
    <xf numFmtId="1" fontId="7" fillId="0" borderId="9" xfId="0" applyNumberFormat="1" applyFont="1" applyFill="1" applyBorder="1" applyAlignment="1">
      <alignment horizontal="right" vertical="center"/>
    </xf>
    <xf numFmtId="2" fontId="7" fillId="0" borderId="9" xfId="0" applyNumberFormat="1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10" fillId="0" borderId="0" xfId="0" applyFont="1" applyFill="1" applyAlignment="1"/>
    <xf numFmtId="0" fontId="1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center"/>
    </xf>
    <xf numFmtId="0" fontId="14" fillId="0" borderId="0" xfId="0" applyFont="1" applyFill="1" applyAlignment="1"/>
    <xf numFmtId="0" fontId="7" fillId="0" borderId="0" xfId="0" applyFont="1" applyFill="1" applyBorder="1" applyAlignment="1">
      <alignment horizontal="right"/>
    </xf>
    <xf numFmtId="0" fontId="8" fillId="2" borderId="3" xfId="0" applyFont="1" applyFill="1" applyBorder="1" applyAlignment="1">
      <alignment horizontal="center"/>
    </xf>
    <xf numFmtId="0" fontId="10" fillId="0" borderId="1" xfId="0" applyFont="1" applyFill="1" applyBorder="1" applyAlignment="1">
      <alignment vertical="center"/>
    </xf>
    <xf numFmtId="1" fontId="10" fillId="0" borderId="5" xfId="0" applyNumberFormat="1" applyFont="1" applyFill="1" applyBorder="1" applyAlignment="1">
      <alignment vertical="center"/>
    </xf>
    <xf numFmtId="1" fontId="10" fillId="0" borderId="6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horizontal="right" vertical="center"/>
    </xf>
    <xf numFmtId="1" fontId="10" fillId="0" borderId="10" xfId="0" applyNumberFormat="1" applyFont="1" applyFill="1" applyBorder="1" applyAlignment="1">
      <alignment horizontal="right" vertical="center"/>
    </xf>
    <xf numFmtId="1" fontId="10" fillId="0" borderId="5" xfId="0" applyNumberFormat="1" applyFont="1" applyFill="1" applyBorder="1" applyAlignment="1">
      <alignment horizontal="right" vertical="center"/>
    </xf>
    <xf numFmtId="1" fontId="10" fillId="0" borderId="7" xfId="0" quotePrefix="1" applyNumberFormat="1" applyFont="1" applyFill="1" applyBorder="1" applyAlignment="1">
      <alignment horizontal="right"/>
    </xf>
    <xf numFmtId="2" fontId="10" fillId="0" borderId="7" xfId="0" applyNumberFormat="1" applyFont="1" applyFill="1" applyBorder="1"/>
    <xf numFmtId="0" fontId="7" fillId="0" borderId="9" xfId="0" applyFont="1" applyFill="1" applyBorder="1"/>
    <xf numFmtId="0" fontId="7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 wrapText="1"/>
    </xf>
    <xf numFmtId="3" fontId="5" fillId="2" borderId="5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/>
    </xf>
    <xf numFmtId="0" fontId="9" fillId="0" borderId="7" xfId="0" applyFont="1" applyFill="1" applyBorder="1" applyAlignment="1">
      <alignment horizontal="center" vertical="top"/>
    </xf>
    <xf numFmtId="4" fontId="5" fillId="2" borderId="5" xfId="0" applyNumberFormat="1" applyFont="1" applyFill="1" applyBorder="1" applyAlignment="1">
      <alignment vertical="center"/>
    </xf>
    <xf numFmtId="3" fontId="7" fillId="2" borderId="3" xfId="0" applyNumberFormat="1" applyFont="1" applyFill="1" applyBorder="1" applyAlignment="1">
      <alignment horizontal="right" vertical="center"/>
    </xf>
    <xf numFmtId="2" fontId="7" fillId="2" borderId="3" xfId="0" applyNumberFormat="1" applyFont="1" applyFill="1" applyBorder="1" applyAlignment="1">
      <alignment horizontal="right" vertical="center"/>
    </xf>
    <xf numFmtId="2" fontId="7" fillId="2" borderId="7" xfId="0" applyNumberFormat="1" applyFont="1" applyFill="1" applyBorder="1" applyAlignment="1">
      <alignment horizontal="right" vertical="center"/>
    </xf>
    <xf numFmtId="2" fontId="7" fillId="2" borderId="8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horizontal="right"/>
    </xf>
    <xf numFmtId="0" fontId="11" fillId="2" borderId="0" xfId="0" applyFont="1" applyFill="1" applyBorder="1" applyAlignment="1">
      <alignment horizontal="right" vertical="center"/>
    </xf>
    <xf numFmtId="1" fontId="8" fillId="0" borderId="3" xfId="0" applyNumberFormat="1" applyFont="1" applyFill="1" applyBorder="1" applyAlignment="1">
      <alignment horizontal="right"/>
    </xf>
    <xf numFmtId="1" fontId="8" fillId="0" borderId="9" xfId="0" applyNumberFormat="1" applyFont="1" applyFill="1" applyBorder="1" applyAlignment="1">
      <alignment horizontal="right"/>
    </xf>
    <xf numFmtId="2" fontId="8" fillId="0" borderId="13" xfId="0" applyNumberFormat="1" applyFont="1" applyFill="1" applyBorder="1" applyAlignment="1">
      <alignment horizontal="right"/>
    </xf>
    <xf numFmtId="2" fontId="7" fillId="0" borderId="7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2" fontId="8" fillId="0" borderId="3" xfId="0" applyNumberFormat="1" applyFont="1" applyFill="1" applyBorder="1" applyAlignment="1">
      <alignment horizontal="right"/>
    </xf>
    <xf numFmtId="0" fontId="4" fillId="2" borderId="12" xfId="0" applyFont="1" applyFill="1" applyBorder="1" applyAlignment="1">
      <alignment horizontal="center" vertical="center" wrapText="1"/>
    </xf>
    <xf numFmtId="2" fontId="4" fillId="2" borderId="12" xfId="0" applyNumberFormat="1" applyFont="1" applyFill="1" applyBorder="1" applyAlignment="1">
      <alignment horizontal="center" vertical="center" wrapText="1"/>
    </xf>
    <xf numFmtId="0" fontId="11" fillId="2" borderId="0" xfId="0" quotePrefix="1" applyFont="1" applyFill="1"/>
    <xf numFmtId="0" fontId="1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right" wrapText="1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7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2" fillId="0" borderId="5" xfId="0" applyFont="1" applyFill="1" applyBorder="1"/>
    <xf numFmtId="0" fontId="7" fillId="0" borderId="9" xfId="0" applyFont="1" applyFill="1" applyBorder="1" applyAlignment="1">
      <alignment horizontal="center" wrapText="1"/>
    </xf>
    <xf numFmtId="0" fontId="2" fillId="0" borderId="13" xfId="0" applyFont="1" applyFill="1" applyBorder="1"/>
    <xf numFmtId="0" fontId="2" fillId="0" borderId="11" xfId="0" applyFont="1" applyFill="1" applyBorder="1"/>
    <xf numFmtId="0" fontId="8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/>
    </xf>
    <xf numFmtId="0" fontId="0" fillId="2" borderId="0" xfId="0" applyFill="1"/>
    <xf numFmtId="2" fontId="2" fillId="2" borderId="0" xfId="0" applyNumberFormat="1" applyFont="1" applyFill="1"/>
    <xf numFmtId="0" fontId="21" fillId="2" borderId="0" xfId="0" applyFont="1" applyFill="1"/>
    <xf numFmtId="0" fontId="22" fillId="2" borderId="0" xfId="0" applyFont="1" applyFill="1"/>
    <xf numFmtId="2" fontId="0" fillId="2" borderId="0" xfId="0" applyNumberFormat="1" applyFill="1"/>
    <xf numFmtId="2" fontId="1" fillId="2" borderId="0" xfId="0" applyNumberFormat="1" applyFont="1" applyFill="1"/>
    <xf numFmtId="164" fontId="0" fillId="2" borderId="0" xfId="0" applyNumberFormat="1" applyFill="1"/>
    <xf numFmtId="0" fontId="0" fillId="2" borderId="1" xfId="0" applyFill="1" applyBorder="1"/>
    <xf numFmtId="2" fontId="7" fillId="2" borderId="0" xfId="0" applyNumberFormat="1" applyFont="1" applyFill="1" applyBorder="1" applyAlignment="1">
      <alignment vertical="center"/>
    </xf>
    <xf numFmtId="0" fontId="0" fillId="2" borderId="0" xfId="0" applyFill="1" applyBorder="1"/>
    <xf numFmtId="0" fontId="0" fillId="2" borderId="14" xfId="0" applyFill="1" applyBorder="1"/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topLeftCell="B1" workbookViewId="0">
      <selection activeCell="F26" sqref="F26"/>
    </sheetView>
  </sheetViews>
  <sheetFormatPr defaultRowHeight="15" x14ac:dyDescent="0.25"/>
  <cols>
    <col min="1" max="1" width="18.140625" style="148" customWidth="1"/>
    <col min="2" max="9" width="11.140625" style="148" customWidth="1"/>
    <col min="10" max="10" width="10.140625" style="148" customWidth="1"/>
    <col min="11" max="11" width="9.7109375" style="148" customWidth="1"/>
    <col min="12" max="12" width="10.5703125" style="148" customWidth="1"/>
    <col min="13" max="13" width="11.42578125" style="148" customWidth="1"/>
    <col min="14" max="16384" width="9.140625" style="148"/>
  </cols>
  <sheetData>
    <row r="1" spans="1:20" ht="18.75" x14ac:dyDescent="0.25">
      <c r="A1" s="113" t="s">
        <v>24</v>
      </c>
      <c r="B1" s="113"/>
      <c r="C1" s="113"/>
      <c r="D1" s="113"/>
      <c r="E1" s="113"/>
      <c r="F1" s="113"/>
      <c r="G1" s="113"/>
      <c r="H1" s="113"/>
      <c r="I1" s="113"/>
      <c r="J1" s="113"/>
      <c r="K1" s="114"/>
    </row>
    <row r="2" spans="1:20" ht="21" x14ac:dyDescent="0.25">
      <c r="A2" s="109"/>
      <c r="B2" s="110"/>
      <c r="C2" s="109"/>
      <c r="D2" s="110"/>
      <c r="E2" s="109"/>
      <c r="F2" s="109"/>
      <c r="G2" s="109"/>
      <c r="H2" s="115" t="s">
        <v>74</v>
      </c>
      <c r="I2" s="115"/>
      <c r="J2" s="115"/>
      <c r="K2" s="116"/>
      <c r="L2" s="149"/>
    </row>
    <row r="3" spans="1:20" x14ac:dyDescent="0.25">
      <c r="A3" s="117" t="s">
        <v>0</v>
      </c>
      <c r="B3" s="119" t="s">
        <v>1</v>
      </c>
      <c r="C3" s="119"/>
      <c r="D3" s="119" t="s">
        <v>2</v>
      </c>
      <c r="E3" s="119"/>
      <c r="F3" s="119" t="s">
        <v>3</v>
      </c>
      <c r="G3" s="119"/>
      <c r="H3" s="119" t="s">
        <v>4</v>
      </c>
      <c r="I3" s="119"/>
      <c r="J3" s="119" t="s">
        <v>5</v>
      </c>
      <c r="K3" s="119"/>
    </row>
    <row r="4" spans="1:20" x14ac:dyDescent="0.25">
      <c r="A4" s="118"/>
      <c r="B4" s="75" t="s">
        <v>63</v>
      </c>
      <c r="C4" s="75" t="s">
        <v>64</v>
      </c>
      <c r="D4" s="75" t="s">
        <v>63</v>
      </c>
      <c r="E4" s="75" t="s">
        <v>64</v>
      </c>
      <c r="F4" s="75" t="s">
        <v>63</v>
      </c>
      <c r="G4" s="75" t="s">
        <v>64</v>
      </c>
      <c r="H4" s="75" t="s">
        <v>63</v>
      </c>
      <c r="I4" s="75" t="s">
        <v>64</v>
      </c>
      <c r="J4" s="75" t="s">
        <v>63</v>
      </c>
      <c r="K4" s="75" t="s">
        <v>64</v>
      </c>
      <c r="L4" s="150"/>
      <c r="M4" s="150"/>
      <c r="O4" s="151"/>
    </row>
    <row r="5" spans="1:20" x14ac:dyDescent="0.25">
      <c r="A5" s="8" t="s">
        <v>6</v>
      </c>
      <c r="B5" s="89">
        <v>97</v>
      </c>
      <c r="C5" s="89">
        <v>97</v>
      </c>
      <c r="D5" s="89">
        <v>1078</v>
      </c>
      <c r="E5" s="89">
        <v>1078</v>
      </c>
      <c r="F5" s="89">
        <v>432</v>
      </c>
      <c r="G5" s="89">
        <v>432</v>
      </c>
      <c r="H5" s="89">
        <v>1607</v>
      </c>
      <c r="I5" s="89">
        <v>1607</v>
      </c>
      <c r="J5" s="95">
        <f>H5/$H$20*100</f>
        <v>0.49219743028224017</v>
      </c>
      <c r="K5" s="95">
        <f>I5/$I$20*100</f>
        <v>0.46712264658262143</v>
      </c>
      <c r="L5" s="152"/>
      <c r="M5" s="152"/>
      <c r="N5" s="152"/>
      <c r="O5" s="153"/>
      <c r="P5" s="153"/>
      <c r="Q5" s="152"/>
      <c r="R5" s="152"/>
      <c r="S5" s="153"/>
      <c r="T5" s="153"/>
    </row>
    <row r="6" spans="1:20" x14ac:dyDescent="0.25">
      <c r="A6" s="9" t="s">
        <v>7</v>
      </c>
      <c r="B6" s="89">
        <v>31</v>
      </c>
      <c r="C6" s="89">
        <v>31</v>
      </c>
      <c r="D6" s="89">
        <v>40</v>
      </c>
      <c r="E6" s="89">
        <v>40</v>
      </c>
      <c r="F6" s="89">
        <v>19</v>
      </c>
      <c r="G6" s="89">
        <v>19</v>
      </c>
      <c r="H6" s="89">
        <v>90</v>
      </c>
      <c r="I6" s="89">
        <v>90</v>
      </c>
      <c r="J6" s="95">
        <f t="shared" ref="J6:J19" si="0">H6/$H$20*100</f>
        <v>2.7565506363037721E-2</v>
      </c>
      <c r="K6" s="95">
        <f t="shared" ref="K6:K19" si="1">I6/$I$20*100</f>
        <v>2.616119364806218E-2</v>
      </c>
      <c r="L6" s="152"/>
      <c r="M6" s="152"/>
      <c r="N6" s="152"/>
      <c r="O6" s="153"/>
      <c r="P6" s="153"/>
      <c r="Q6" s="152"/>
      <c r="R6" s="152"/>
      <c r="S6" s="153"/>
      <c r="T6" s="153"/>
    </row>
    <row r="7" spans="1:20" x14ac:dyDescent="0.25">
      <c r="A7" s="9" t="s">
        <v>8</v>
      </c>
      <c r="B7" s="89">
        <f>0+465</f>
        <v>465</v>
      </c>
      <c r="C7" s="89">
        <f>0+465</f>
        <v>465</v>
      </c>
      <c r="D7" s="89">
        <f>14+43</f>
        <v>57</v>
      </c>
      <c r="E7" s="89">
        <f>14+43</f>
        <v>57</v>
      </c>
      <c r="F7" s="89">
        <f>0+3</f>
        <v>3</v>
      </c>
      <c r="G7" s="89">
        <f>0+3</f>
        <v>3</v>
      </c>
      <c r="H7" s="89">
        <v>525</v>
      </c>
      <c r="I7" s="89">
        <v>525</v>
      </c>
      <c r="J7" s="95">
        <f t="shared" si="0"/>
        <v>0.16079878711772003</v>
      </c>
      <c r="K7" s="95">
        <f t="shared" si="1"/>
        <v>0.15260696294702938</v>
      </c>
      <c r="L7" s="154"/>
      <c r="M7" s="152"/>
      <c r="N7" s="152"/>
      <c r="O7" s="153"/>
      <c r="P7" s="153"/>
      <c r="Q7" s="152"/>
      <c r="R7" s="152"/>
      <c r="S7" s="153"/>
      <c r="T7" s="153"/>
    </row>
    <row r="8" spans="1:20" x14ac:dyDescent="0.25">
      <c r="A8" s="9" t="s">
        <v>9</v>
      </c>
      <c r="B8" s="89">
        <v>310</v>
      </c>
      <c r="C8" s="89">
        <v>310</v>
      </c>
      <c r="D8" s="89">
        <v>1513</v>
      </c>
      <c r="E8" s="89">
        <v>2431</v>
      </c>
      <c r="F8" s="89">
        <v>11</v>
      </c>
      <c r="G8" s="89">
        <v>11</v>
      </c>
      <c r="H8" s="89">
        <v>1834</v>
      </c>
      <c r="I8" s="89">
        <v>2751</v>
      </c>
      <c r="J8" s="95">
        <f t="shared" si="0"/>
        <v>0.56172376299790194</v>
      </c>
      <c r="K8" s="95">
        <f t="shared" si="1"/>
        <v>0.7996604858424341</v>
      </c>
      <c r="L8" s="152"/>
      <c r="M8" s="152"/>
      <c r="N8" s="149"/>
      <c r="O8" s="153"/>
      <c r="P8" s="153"/>
      <c r="Q8" s="152"/>
      <c r="R8" s="152"/>
      <c r="S8" s="153"/>
      <c r="T8" s="153"/>
    </row>
    <row r="9" spans="1:20" x14ac:dyDescent="0.25">
      <c r="A9" s="9" t="s">
        <v>10</v>
      </c>
      <c r="B9" s="89">
        <v>21446</v>
      </c>
      <c r="C9" s="89">
        <v>24985</v>
      </c>
      <c r="D9" s="89">
        <v>36260</v>
      </c>
      <c r="E9" s="89">
        <v>42368</v>
      </c>
      <c r="F9" s="89">
        <v>2202</v>
      </c>
      <c r="G9" s="89">
        <v>2079</v>
      </c>
      <c r="H9" s="89">
        <v>59908</v>
      </c>
      <c r="I9" s="89">
        <v>69432</v>
      </c>
      <c r="J9" s="95">
        <f t="shared" si="0"/>
        <v>18.348826168854039</v>
      </c>
      <c r="K9" s="95">
        <f t="shared" si="1"/>
        <v>20.182488859691706</v>
      </c>
      <c r="L9" s="152"/>
      <c r="M9" s="152"/>
      <c r="N9" s="152"/>
      <c r="O9" s="153"/>
      <c r="P9" s="153"/>
      <c r="Q9" s="152"/>
      <c r="R9" s="152"/>
      <c r="S9" s="153"/>
      <c r="T9" s="153"/>
    </row>
    <row r="10" spans="1:20" x14ac:dyDescent="0.25">
      <c r="A10" s="9" t="s">
        <v>11</v>
      </c>
      <c r="B10" s="89">
        <v>48032</v>
      </c>
      <c r="C10" s="89">
        <v>49469</v>
      </c>
      <c r="D10" s="89">
        <v>30400</v>
      </c>
      <c r="E10" s="89">
        <v>30284</v>
      </c>
      <c r="F10" s="89">
        <v>6074</v>
      </c>
      <c r="G10" s="89">
        <v>5850</v>
      </c>
      <c r="H10" s="89">
        <v>84506</v>
      </c>
      <c r="I10" s="89">
        <v>85602</v>
      </c>
      <c r="J10" s="95">
        <f t="shared" si="0"/>
        <v>25.882785341276282</v>
      </c>
      <c r="K10" s="95">
        <f t="shared" si="1"/>
        <v>24.882783318460213</v>
      </c>
      <c r="L10" s="152"/>
      <c r="M10" s="152"/>
      <c r="N10" s="152"/>
      <c r="O10" s="153"/>
      <c r="P10" s="153"/>
      <c r="Q10" s="152"/>
      <c r="R10" s="152"/>
      <c r="S10" s="153"/>
      <c r="T10" s="153"/>
    </row>
    <row r="11" spans="1:20" x14ac:dyDescent="0.25">
      <c r="A11" s="9" t="s">
        <v>12</v>
      </c>
      <c r="B11" s="89">
        <v>12182</v>
      </c>
      <c r="C11" s="89">
        <v>12597</v>
      </c>
      <c r="D11" s="89">
        <v>12736</v>
      </c>
      <c r="E11" s="89">
        <v>12888</v>
      </c>
      <c r="F11" s="89">
        <v>3875</v>
      </c>
      <c r="G11" s="89">
        <v>3799</v>
      </c>
      <c r="H11" s="89">
        <v>28793</v>
      </c>
      <c r="I11" s="89">
        <v>29285</v>
      </c>
      <c r="J11" s="95">
        <f t="shared" si="0"/>
        <v>8.8188180523438344</v>
      </c>
      <c r="K11" s="95">
        <f t="shared" si="1"/>
        <v>8.5125617331500099</v>
      </c>
      <c r="L11" s="152"/>
      <c r="M11" s="152"/>
      <c r="N11" s="152"/>
      <c r="O11" s="153"/>
      <c r="P11" s="153"/>
      <c r="Q11" s="152"/>
      <c r="R11" s="152"/>
      <c r="S11" s="153"/>
      <c r="T11" s="153"/>
    </row>
    <row r="12" spans="1:20" x14ac:dyDescent="0.25">
      <c r="A12" s="9" t="s">
        <v>13</v>
      </c>
      <c r="B12" s="89">
        <v>7573</v>
      </c>
      <c r="C12" s="89">
        <v>7624</v>
      </c>
      <c r="D12" s="89">
        <v>3257</v>
      </c>
      <c r="E12" s="89">
        <v>3257</v>
      </c>
      <c r="F12" s="89">
        <v>1847</v>
      </c>
      <c r="G12" s="89">
        <v>1847</v>
      </c>
      <c r="H12" s="89">
        <v>12677</v>
      </c>
      <c r="I12" s="89">
        <v>12728</v>
      </c>
      <c r="J12" s="95">
        <f t="shared" si="0"/>
        <v>3.8827547129358799</v>
      </c>
      <c r="K12" s="95">
        <f t="shared" si="1"/>
        <v>3.6997741416948386</v>
      </c>
      <c r="L12" s="152"/>
      <c r="M12" s="152"/>
      <c r="N12" s="152"/>
      <c r="O12" s="153"/>
      <c r="P12" s="153"/>
      <c r="Q12" s="152"/>
      <c r="R12" s="152"/>
      <c r="S12" s="153"/>
      <c r="T12" s="153"/>
    </row>
    <row r="13" spans="1:20" x14ac:dyDescent="0.25">
      <c r="A13" s="9" t="s">
        <v>14</v>
      </c>
      <c r="B13" s="89">
        <v>89</v>
      </c>
      <c r="C13" s="89">
        <v>89</v>
      </c>
      <c r="D13" s="89">
        <v>17</v>
      </c>
      <c r="E13" s="89">
        <v>17</v>
      </c>
      <c r="F13" s="89">
        <v>471</v>
      </c>
      <c r="G13" s="89">
        <v>471</v>
      </c>
      <c r="H13" s="89">
        <v>576</v>
      </c>
      <c r="I13" s="89">
        <v>576</v>
      </c>
      <c r="J13" s="95">
        <f t="shared" si="0"/>
        <v>0.1764192407234414</v>
      </c>
      <c r="K13" s="95">
        <f t="shared" si="1"/>
        <v>0.16743163934759797</v>
      </c>
      <c r="L13" s="152"/>
      <c r="M13" s="152"/>
      <c r="N13" s="152"/>
      <c r="O13" s="153"/>
      <c r="P13" s="153"/>
      <c r="Q13" s="152"/>
      <c r="R13" s="152"/>
      <c r="S13" s="153"/>
      <c r="T13" s="153"/>
    </row>
    <row r="14" spans="1:20" x14ac:dyDescent="0.25">
      <c r="A14" s="9" t="s">
        <v>15</v>
      </c>
      <c r="B14" s="89">
        <v>9</v>
      </c>
      <c r="C14" s="89">
        <v>9</v>
      </c>
      <c r="D14" s="89">
        <v>22</v>
      </c>
      <c r="E14" s="89">
        <v>22</v>
      </c>
      <c r="F14" s="89">
        <v>415</v>
      </c>
      <c r="G14" s="89">
        <v>415</v>
      </c>
      <c r="H14" s="89">
        <v>446</v>
      </c>
      <c r="I14" s="89">
        <v>446</v>
      </c>
      <c r="J14" s="95">
        <f t="shared" si="0"/>
        <v>0.13660239819905359</v>
      </c>
      <c r="K14" s="95">
        <f t="shared" si="1"/>
        <v>0.12964324852261924</v>
      </c>
      <c r="L14" s="152"/>
      <c r="M14" s="152"/>
      <c r="N14" s="152"/>
      <c r="O14" s="153"/>
      <c r="P14" s="153"/>
      <c r="Q14" s="152"/>
      <c r="R14" s="152"/>
      <c r="S14" s="153"/>
      <c r="T14" s="153"/>
    </row>
    <row r="15" spans="1:20" x14ac:dyDescent="0.25">
      <c r="A15" s="9" t="s">
        <v>16</v>
      </c>
      <c r="B15" s="89">
        <v>39654</v>
      </c>
      <c r="C15" s="89">
        <v>40872</v>
      </c>
      <c r="D15" s="89">
        <v>33473</v>
      </c>
      <c r="E15" s="89">
        <v>36067</v>
      </c>
      <c r="F15" s="89">
        <v>7713</v>
      </c>
      <c r="G15" s="89">
        <v>7713</v>
      </c>
      <c r="H15" s="89">
        <v>80840</v>
      </c>
      <c r="I15" s="89">
        <v>84652</v>
      </c>
      <c r="J15" s="95">
        <f t="shared" si="0"/>
        <v>24.759950382088547</v>
      </c>
      <c r="K15" s="95">
        <f t="shared" si="1"/>
        <v>24.606637385508442</v>
      </c>
      <c r="L15" s="152"/>
      <c r="M15" s="152"/>
      <c r="N15" s="152"/>
      <c r="O15" s="153"/>
      <c r="P15" s="153"/>
      <c r="Q15" s="152"/>
      <c r="R15" s="152"/>
      <c r="S15" s="153"/>
      <c r="T15" s="153"/>
    </row>
    <row r="16" spans="1:20" x14ac:dyDescent="0.25">
      <c r="A16" s="9" t="s">
        <v>17</v>
      </c>
      <c r="B16" s="89">
        <v>0</v>
      </c>
      <c r="C16" s="89">
        <v>0</v>
      </c>
      <c r="D16" s="89">
        <v>58</v>
      </c>
      <c r="E16" s="89">
        <v>58</v>
      </c>
      <c r="F16" s="89">
        <v>43</v>
      </c>
      <c r="G16" s="89">
        <v>43</v>
      </c>
      <c r="H16" s="89">
        <v>101</v>
      </c>
      <c r="I16" s="89">
        <v>101</v>
      </c>
      <c r="J16" s="95">
        <f t="shared" si="0"/>
        <v>3.0934623807408995E-2</v>
      </c>
      <c r="K16" s="95">
        <f t="shared" si="1"/>
        <v>2.9358672871714227E-2</v>
      </c>
      <c r="L16" s="152"/>
      <c r="M16" s="152"/>
      <c r="N16" s="152"/>
      <c r="O16" s="153"/>
      <c r="P16" s="153"/>
      <c r="Q16" s="152"/>
      <c r="R16" s="152"/>
      <c r="S16" s="153"/>
      <c r="T16" s="153"/>
    </row>
    <row r="17" spans="1:20" x14ac:dyDescent="0.25">
      <c r="A17" s="9" t="s">
        <v>18</v>
      </c>
      <c r="B17" s="89">
        <v>884</v>
      </c>
      <c r="C17" s="89">
        <v>884</v>
      </c>
      <c r="D17" s="89">
        <v>178</v>
      </c>
      <c r="E17" s="89">
        <v>178</v>
      </c>
      <c r="F17" s="89">
        <v>0</v>
      </c>
      <c r="G17" s="89">
        <v>0</v>
      </c>
      <c r="H17" s="89">
        <v>1062</v>
      </c>
      <c r="I17" s="89">
        <v>1062</v>
      </c>
      <c r="J17" s="95">
        <f t="shared" si="0"/>
        <v>0.32527297508384506</v>
      </c>
      <c r="K17" s="95">
        <f t="shared" si="1"/>
        <v>0.30870208504713376</v>
      </c>
      <c r="L17" s="152"/>
      <c r="M17" s="152"/>
      <c r="N17" s="152"/>
      <c r="O17" s="153"/>
      <c r="P17" s="153"/>
      <c r="Q17" s="152"/>
      <c r="R17" s="152"/>
      <c r="S17" s="153"/>
      <c r="T17" s="153"/>
    </row>
    <row r="18" spans="1:20" x14ac:dyDescent="0.25">
      <c r="A18" s="9" t="s">
        <v>19</v>
      </c>
      <c r="B18" s="89">
        <v>14219</v>
      </c>
      <c r="C18" s="89">
        <v>15189</v>
      </c>
      <c r="D18" s="89">
        <v>12847</v>
      </c>
      <c r="E18" s="89">
        <v>13125</v>
      </c>
      <c r="F18" s="89">
        <v>4624</v>
      </c>
      <c r="G18" s="89">
        <v>4623</v>
      </c>
      <c r="H18" s="89">
        <v>31690</v>
      </c>
      <c r="I18" s="89">
        <v>32937</v>
      </c>
      <c r="J18" s="95">
        <f t="shared" si="0"/>
        <v>9.706121073829614</v>
      </c>
      <c r="K18" s="95">
        <f t="shared" si="1"/>
        <v>9.5741248354024897</v>
      </c>
      <c r="L18" s="152"/>
      <c r="M18" s="152"/>
      <c r="N18" s="152"/>
      <c r="O18" s="153"/>
      <c r="P18" s="153"/>
      <c r="Q18" s="152"/>
      <c r="R18" s="152"/>
      <c r="S18" s="153"/>
      <c r="T18" s="153"/>
    </row>
    <row r="19" spans="1:20" x14ac:dyDescent="0.25">
      <c r="A19" s="10" t="s">
        <v>20</v>
      </c>
      <c r="B19" s="89">
        <v>10622</v>
      </c>
      <c r="C19" s="89">
        <v>10841</v>
      </c>
      <c r="D19" s="89">
        <v>8565</v>
      </c>
      <c r="E19" s="89">
        <v>8521</v>
      </c>
      <c r="F19" s="89">
        <v>2652</v>
      </c>
      <c r="G19" s="89">
        <v>2863</v>
      </c>
      <c r="H19" s="89">
        <v>21839</v>
      </c>
      <c r="I19" s="89">
        <v>22225</v>
      </c>
      <c r="J19" s="95">
        <f t="shared" si="0"/>
        <v>6.6889232606931195</v>
      </c>
      <c r="K19" s="95">
        <f t="shared" si="1"/>
        <v>6.4603614314242446</v>
      </c>
      <c r="L19" s="152"/>
      <c r="M19" s="152"/>
      <c r="N19" s="152"/>
      <c r="O19" s="153"/>
      <c r="P19" s="153"/>
      <c r="Q19" s="152"/>
      <c r="R19" s="152"/>
      <c r="S19" s="153"/>
      <c r="T19" s="153"/>
    </row>
    <row r="20" spans="1:20" x14ac:dyDescent="0.25">
      <c r="A20" s="11" t="s">
        <v>21</v>
      </c>
      <c r="B20" s="96">
        <v>155614</v>
      </c>
      <c r="C20" s="96">
        <v>163461</v>
      </c>
      <c r="D20" s="96">
        <v>140501</v>
      </c>
      <c r="E20" s="96">
        <v>150392</v>
      </c>
      <c r="F20" s="96">
        <v>30380</v>
      </c>
      <c r="G20" s="96">
        <v>30168</v>
      </c>
      <c r="H20" s="96">
        <v>326495</v>
      </c>
      <c r="I20" s="96">
        <v>344021</v>
      </c>
      <c r="J20" s="96">
        <v>100</v>
      </c>
      <c r="K20" s="96">
        <v>100</v>
      </c>
      <c r="L20" s="152"/>
      <c r="M20" s="152"/>
      <c r="N20" s="149"/>
      <c r="O20" s="153"/>
      <c r="P20" s="153"/>
      <c r="Q20" s="152"/>
      <c r="R20" s="152"/>
      <c r="S20" s="153"/>
      <c r="T20" s="153"/>
    </row>
    <row r="21" spans="1:20" x14ac:dyDescent="0.25">
      <c r="A21" s="88" t="s">
        <v>22</v>
      </c>
      <c r="B21" s="97">
        <f>(B20/$H$20)*100</f>
        <v>47.661985635308355</v>
      </c>
      <c r="C21" s="97">
        <f t="shared" ref="C21:I21" si="2">(C20/$I$20)*100</f>
        <v>47.514831943398804</v>
      </c>
      <c r="D21" s="97">
        <f>(D20/$H$20)*100</f>
        <v>43.033124550146255</v>
      </c>
      <c r="E21" s="97">
        <f t="shared" si="2"/>
        <v>43.715935945770752</v>
      </c>
      <c r="F21" s="97">
        <f>(F20/$H$20)*100</f>
        <v>9.3048898145453993</v>
      </c>
      <c r="G21" s="98">
        <f t="shared" si="2"/>
        <v>8.7692321108304441</v>
      </c>
      <c r="H21" s="99">
        <f>(H20/$H$20)*100</f>
        <v>100</v>
      </c>
      <c r="I21" s="99">
        <f t="shared" si="2"/>
        <v>100</v>
      </c>
      <c r="J21" s="100"/>
      <c r="K21" s="101"/>
      <c r="L21" s="155"/>
      <c r="P21" s="156"/>
    </row>
    <row r="22" spans="1:20" x14ac:dyDescent="0.25">
      <c r="A22" s="90" t="s">
        <v>78</v>
      </c>
      <c r="B22" s="87"/>
      <c r="C22" s="87"/>
      <c r="D22" s="87"/>
      <c r="E22" s="87"/>
      <c r="F22" s="87"/>
      <c r="G22" s="87"/>
      <c r="H22" s="87"/>
      <c r="I22" s="87"/>
      <c r="J22" s="12"/>
      <c r="K22" s="13"/>
      <c r="L22" s="155"/>
      <c r="P22" s="156"/>
    </row>
    <row r="23" spans="1:20" x14ac:dyDescent="0.25">
      <c r="A23" s="120" t="s">
        <v>81</v>
      </c>
      <c r="B23" s="120"/>
      <c r="C23" s="120"/>
      <c r="D23" s="120"/>
      <c r="E23" s="120"/>
      <c r="F23" s="120"/>
      <c r="G23" s="120"/>
      <c r="H23" s="120"/>
      <c r="I23" s="120"/>
      <c r="J23" s="12"/>
      <c r="K23" s="12"/>
      <c r="L23" s="155"/>
      <c r="P23" s="156"/>
    </row>
    <row r="24" spans="1:20" x14ac:dyDescent="0.25">
      <c r="A24" s="112" t="s">
        <v>23</v>
      </c>
      <c r="B24" s="112"/>
      <c r="C24" s="112"/>
      <c r="D24" s="112"/>
      <c r="E24" s="112"/>
      <c r="F24" s="14"/>
      <c r="G24" s="12"/>
      <c r="H24" s="14"/>
      <c r="I24" s="12"/>
      <c r="J24" s="12"/>
      <c r="K24" s="12"/>
      <c r="L24" s="155"/>
    </row>
    <row r="25" spans="1:20" x14ac:dyDescent="0.25">
      <c r="A25" s="158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7"/>
    </row>
  </sheetData>
  <mergeCells count="10">
    <mergeCell ref="A24:E24"/>
    <mergeCell ref="A1:K1"/>
    <mergeCell ref="H2:K2"/>
    <mergeCell ref="A3:A4"/>
    <mergeCell ref="B3:C3"/>
    <mergeCell ref="D3:E3"/>
    <mergeCell ref="F3:G3"/>
    <mergeCell ref="H3:I3"/>
    <mergeCell ref="J3:K3"/>
    <mergeCell ref="A23:I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16"/>
  <sheetViews>
    <sheetView showGridLines="0" topLeftCell="B1" workbookViewId="0">
      <selection activeCell="I22" sqref="I22"/>
    </sheetView>
  </sheetViews>
  <sheetFormatPr defaultColWidth="9.140625" defaultRowHeight="15" x14ac:dyDescent="0.25"/>
  <cols>
    <col min="1" max="1" width="15.42578125" customWidth="1"/>
    <col min="2" max="11" width="9.7109375" customWidth="1"/>
  </cols>
  <sheetData>
    <row r="1" spans="1:15" ht="27" customHeight="1" x14ac:dyDescent="0.25">
      <c r="A1" s="122" t="s">
        <v>82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5" ht="12" customHeight="1" x14ac:dyDescent="0.25">
      <c r="A2" s="6"/>
      <c r="B2" s="6"/>
      <c r="C2" s="6"/>
      <c r="D2" s="6"/>
      <c r="E2" s="6"/>
      <c r="F2" s="6"/>
      <c r="G2" s="6"/>
      <c r="H2" s="6"/>
      <c r="I2" s="6"/>
      <c r="J2" s="123" t="s">
        <v>74</v>
      </c>
      <c r="K2" s="123"/>
      <c r="L2" s="15"/>
      <c r="M2" s="15"/>
    </row>
    <row r="3" spans="1:15" ht="15" customHeight="1" x14ac:dyDescent="0.25">
      <c r="A3" s="124" t="s">
        <v>0</v>
      </c>
      <c r="B3" s="126" t="s">
        <v>1</v>
      </c>
      <c r="C3" s="127"/>
      <c r="D3" s="126" t="s">
        <v>2</v>
      </c>
      <c r="E3" s="127"/>
      <c r="F3" s="126" t="s">
        <v>3</v>
      </c>
      <c r="G3" s="127"/>
      <c r="H3" s="126" t="s">
        <v>4</v>
      </c>
      <c r="I3" s="127"/>
      <c r="J3" s="128" t="s">
        <v>5</v>
      </c>
      <c r="K3" s="128"/>
    </row>
    <row r="4" spans="1:15" x14ac:dyDescent="0.25">
      <c r="A4" s="125"/>
      <c r="B4" s="86" t="s">
        <v>63</v>
      </c>
      <c r="C4" s="86" t="s">
        <v>64</v>
      </c>
      <c r="D4" s="86" t="s">
        <v>63</v>
      </c>
      <c r="E4" s="86" t="s">
        <v>64</v>
      </c>
      <c r="F4" s="86" t="s">
        <v>63</v>
      </c>
      <c r="G4" s="86" t="s">
        <v>64</v>
      </c>
      <c r="H4" s="86" t="s">
        <v>63</v>
      </c>
      <c r="I4" s="86" t="s">
        <v>64</v>
      </c>
      <c r="J4" s="86" t="s">
        <v>63</v>
      </c>
      <c r="K4" s="86" t="s">
        <v>64</v>
      </c>
    </row>
    <row r="5" spans="1:15" x14ac:dyDescent="0.25">
      <c r="A5" s="76" t="s">
        <v>25</v>
      </c>
      <c r="B5" s="77">
        <v>1279</v>
      </c>
      <c r="C5" s="78">
        <v>1279</v>
      </c>
      <c r="D5" s="78">
        <v>284</v>
      </c>
      <c r="E5" s="78">
        <v>284</v>
      </c>
      <c r="F5" s="78">
        <v>1160</v>
      </c>
      <c r="G5" s="78">
        <v>1160</v>
      </c>
      <c r="H5" s="79">
        <v>2722</v>
      </c>
      <c r="I5" s="80">
        <v>2722</v>
      </c>
      <c r="J5" s="29">
        <f>H5/$H$12*100</f>
        <v>5.9485565681068202</v>
      </c>
      <c r="K5" s="17">
        <f>I5/$I$12*100</f>
        <v>5.9149481735804779</v>
      </c>
    </row>
    <row r="6" spans="1:15" ht="18" customHeight="1" x14ac:dyDescent="0.25">
      <c r="A6" s="76" t="s">
        <v>26</v>
      </c>
      <c r="B6" s="77">
        <v>0</v>
      </c>
      <c r="C6" s="78">
        <v>0</v>
      </c>
      <c r="D6" s="78">
        <v>20</v>
      </c>
      <c r="E6" s="78">
        <v>20</v>
      </c>
      <c r="F6" s="78">
        <v>7</v>
      </c>
      <c r="G6" s="78">
        <v>7</v>
      </c>
      <c r="H6" s="79">
        <v>28</v>
      </c>
      <c r="I6" s="81">
        <v>28</v>
      </c>
      <c r="J6" s="29">
        <f t="shared" ref="J6:J11" si="0">H6/$H$12*100</f>
        <v>6.1190148386109838E-2</v>
      </c>
      <c r="K6" s="18">
        <f t="shared" ref="K6:K11" si="1">I6/$I$12*100</f>
        <v>6.0844433820813143E-2</v>
      </c>
    </row>
    <row r="7" spans="1:15" x14ac:dyDescent="0.25">
      <c r="A7" s="76" t="s">
        <v>27</v>
      </c>
      <c r="B7" s="77">
        <v>0</v>
      </c>
      <c r="C7" s="78">
        <v>0</v>
      </c>
      <c r="D7" s="78">
        <v>0</v>
      </c>
      <c r="E7" s="78">
        <v>0</v>
      </c>
      <c r="F7" s="78">
        <v>10</v>
      </c>
      <c r="G7" s="78">
        <v>10</v>
      </c>
      <c r="H7" s="79">
        <v>10</v>
      </c>
      <c r="I7" s="81">
        <v>10</v>
      </c>
      <c r="J7" s="29">
        <f t="shared" si="0"/>
        <v>2.1853624423610656E-2</v>
      </c>
      <c r="K7" s="18">
        <f t="shared" si="1"/>
        <v>2.1730154936004695E-2</v>
      </c>
    </row>
    <row r="8" spans="1:15" x14ac:dyDescent="0.25">
      <c r="A8" s="76" t="s">
        <v>28</v>
      </c>
      <c r="B8" s="77">
        <v>0</v>
      </c>
      <c r="C8" s="78">
        <v>0</v>
      </c>
      <c r="D8" s="78">
        <v>406</v>
      </c>
      <c r="E8" s="78">
        <v>406</v>
      </c>
      <c r="F8" s="78">
        <v>11</v>
      </c>
      <c r="G8" s="78">
        <v>11</v>
      </c>
      <c r="H8" s="79">
        <v>417</v>
      </c>
      <c r="I8" s="81">
        <v>417</v>
      </c>
      <c r="J8" s="29">
        <f t="shared" si="0"/>
        <v>0.91129613846456425</v>
      </c>
      <c r="K8" s="18">
        <f t="shared" si="1"/>
        <v>0.90614746083139563</v>
      </c>
    </row>
    <row r="9" spans="1:15" x14ac:dyDescent="0.25">
      <c r="A9" s="76" t="s">
        <v>29</v>
      </c>
      <c r="B9" s="77">
        <v>1169</v>
      </c>
      <c r="C9" s="78">
        <v>1169</v>
      </c>
      <c r="D9" s="78">
        <v>3030</v>
      </c>
      <c r="E9" s="78">
        <v>3030</v>
      </c>
      <c r="F9" s="78">
        <v>2151</v>
      </c>
      <c r="G9" s="78">
        <v>2151</v>
      </c>
      <c r="H9" s="79">
        <v>6349</v>
      </c>
      <c r="I9" s="81">
        <v>6349</v>
      </c>
      <c r="J9" s="29">
        <f t="shared" si="0"/>
        <v>13.874866146550405</v>
      </c>
      <c r="K9" s="18">
        <f t="shared" si="1"/>
        <v>13.796475368869379</v>
      </c>
    </row>
    <row r="10" spans="1:15" x14ac:dyDescent="0.25">
      <c r="A10" s="76" t="s">
        <v>30</v>
      </c>
      <c r="B10" s="77">
        <v>4340</v>
      </c>
      <c r="C10" s="78">
        <v>4340</v>
      </c>
      <c r="D10" s="78">
        <v>22497</v>
      </c>
      <c r="E10" s="78">
        <v>22497</v>
      </c>
      <c r="F10" s="78">
        <v>9393</v>
      </c>
      <c r="G10" s="78">
        <v>9653</v>
      </c>
      <c r="H10" s="79">
        <v>36230</v>
      </c>
      <c r="I10" s="81">
        <v>36490</v>
      </c>
      <c r="J10" s="29">
        <f t="shared" si="0"/>
        <v>79.175681286741408</v>
      </c>
      <c r="K10" s="18">
        <f t="shared" si="1"/>
        <v>79.293335361481127</v>
      </c>
    </row>
    <row r="11" spans="1:15" x14ac:dyDescent="0.25">
      <c r="A11" s="76" t="s">
        <v>19</v>
      </c>
      <c r="B11" s="82">
        <v>0</v>
      </c>
      <c r="C11" s="82">
        <v>0</v>
      </c>
      <c r="D11" s="82">
        <v>1</v>
      </c>
      <c r="E11" s="82">
        <v>1</v>
      </c>
      <c r="F11" s="82">
        <v>3</v>
      </c>
      <c r="G11" s="82">
        <v>3</v>
      </c>
      <c r="H11" s="82">
        <v>4</v>
      </c>
      <c r="I11" s="82">
        <v>4</v>
      </c>
      <c r="J11" s="29">
        <f t="shared" si="0"/>
        <v>8.7414497694442619E-3</v>
      </c>
      <c r="K11" s="83">
        <f t="shared" si="1"/>
        <v>8.6920619744018778E-3</v>
      </c>
      <c r="N11" s="2"/>
      <c r="O11" s="2"/>
    </row>
    <row r="12" spans="1:15" x14ac:dyDescent="0.25">
      <c r="A12" s="84" t="s">
        <v>31</v>
      </c>
      <c r="B12" s="102">
        <v>6788</v>
      </c>
      <c r="C12" s="102">
        <f t="shared" ref="C12" si="2">SUM(C5:C11)</f>
        <v>6788</v>
      </c>
      <c r="D12" s="102">
        <v>26237</v>
      </c>
      <c r="E12" s="102">
        <v>26237</v>
      </c>
      <c r="F12" s="102">
        <v>12734</v>
      </c>
      <c r="G12" s="102">
        <v>12994</v>
      </c>
      <c r="H12" s="103">
        <v>45759</v>
      </c>
      <c r="I12" s="102">
        <v>46019</v>
      </c>
      <c r="J12" s="104">
        <f>(I12/$I$12)*100</f>
        <v>100</v>
      </c>
      <c r="K12" s="105">
        <f>(H12/$H$12)*100</f>
        <v>100</v>
      </c>
    </row>
    <row r="13" spans="1:15" x14ac:dyDescent="0.25">
      <c r="A13" s="85" t="s">
        <v>22</v>
      </c>
      <c r="B13" s="20">
        <f>(B12/H12)*100</f>
        <v>14.834240258746915</v>
      </c>
      <c r="C13" s="20">
        <f>(C12/I12)*100</f>
        <v>14.750429170559986</v>
      </c>
      <c r="D13" s="20">
        <f>(D12/$H$12)*100</f>
        <v>57.337354400227284</v>
      </c>
      <c r="E13" s="20">
        <f>E12/I12*100</f>
        <v>57.013407505595517</v>
      </c>
      <c r="F13" s="20">
        <f>(F12/$H$12)*100</f>
        <v>27.828405341025807</v>
      </c>
      <c r="G13" s="20">
        <f>(G12/$I$12)*100</f>
        <v>28.236163323844497</v>
      </c>
      <c r="H13" s="21">
        <f>(H12/$H$12)*100</f>
        <v>100</v>
      </c>
      <c r="I13" s="21">
        <f>(I12/$I$12)*100</f>
        <v>100</v>
      </c>
      <c r="J13" s="106"/>
      <c r="K13" s="107"/>
    </row>
    <row r="14" spans="1:15" x14ac:dyDescent="0.25">
      <c r="A14" s="91" t="s">
        <v>78</v>
      </c>
      <c r="B14" s="50"/>
      <c r="C14" s="50"/>
      <c r="D14" s="50"/>
      <c r="E14" s="50"/>
      <c r="F14" s="50"/>
      <c r="G14" s="50"/>
      <c r="H14" s="50"/>
      <c r="I14" s="50"/>
      <c r="J14" s="22"/>
      <c r="K14" s="23"/>
    </row>
    <row r="15" spans="1:15" x14ac:dyDescent="0.25">
      <c r="A15" s="121" t="s">
        <v>81</v>
      </c>
      <c r="B15" s="121"/>
      <c r="C15" s="121"/>
      <c r="D15" s="121"/>
      <c r="E15" s="121"/>
      <c r="F15" s="121"/>
      <c r="G15" s="121"/>
      <c r="H15" s="121"/>
      <c r="I15" s="121"/>
      <c r="J15" s="7"/>
      <c r="K15" s="7"/>
    </row>
    <row r="16" spans="1:15" x14ac:dyDescent="0.25">
      <c r="A16" s="24" t="s">
        <v>32</v>
      </c>
      <c r="B16" s="7"/>
      <c r="C16" s="7"/>
      <c r="D16" s="7"/>
      <c r="E16" s="111" t="s">
        <v>75</v>
      </c>
      <c r="F16" s="7"/>
      <c r="G16" s="7"/>
      <c r="H16" s="7"/>
      <c r="I16" s="7"/>
    </row>
  </sheetData>
  <mergeCells count="9">
    <mergeCell ref="A15:I15"/>
    <mergeCell ref="A1:K1"/>
    <mergeCell ref="J2:K2"/>
    <mergeCell ref="A3:A4"/>
    <mergeCell ref="B3:C3"/>
    <mergeCell ref="D3:E3"/>
    <mergeCell ref="F3:G3"/>
    <mergeCell ref="H3:I3"/>
    <mergeCell ref="J3:K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T25"/>
  <sheetViews>
    <sheetView showGridLines="0" zoomScaleNormal="100" workbookViewId="0">
      <selection activeCell="J26" sqref="J26"/>
    </sheetView>
  </sheetViews>
  <sheetFormatPr defaultRowHeight="15" x14ac:dyDescent="0.25"/>
  <cols>
    <col min="1" max="1" width="24.28515625" customWidth="1"/>
    <col min="2" max="2" width="14.85546875" customWidth="1"/>
    <col min="3" max="3" width="14.5703125" customWidth="1"/>
    <col min="4" max="4" width="11.28515625" customWidth="1"/>
    <col min="5" max="5" width="10.7109375" customWidth="1"/>
    <col min="6" max="6" width="11" customWidth="1"/>
    <col min="7" max="7" width="11.7109375" customWidth="1"/>
    <col min="8" max="8" width="10.42578125" customWidth="1"/>
    <col min="9" max="9" width="11.140625" customWidth="1"/>
    <col min="10" max="10" width="10.5703125" customWidth="1"/>
    <col min="12" max="12" width="16.28515625" customWidth="1"/>
    <col min="13" max="13" width="17.85546875" customWidth="1"/>
    <col min="14" max="14" width="9.85546875" customWidth="1"/>
    <col min="16" max="16" width="9.7109375" bestFit="1" customWidth="1"/>
  </cols>
  <sheetData>
    <row r="1" spans="1:20" ht="29.25" customHeight="1" x14ac:dyDescent="0.25">
      <c r="A1" s="131" t="s">
        <v>83</v>
      </c>
      <c r="B1" s="131"/>
      <c r="C1" s="131"/>
      <c r="D1" s="131"/>
      <c r="E1" s="131"/>
      <c r="F1" s="131"/>
      <c r="G1" s="131"/>
      <c r="H1" s="131"/>
      <c r="I1" s="131"/>
    </row>
    <row r="2" spans="1:20" ht="29.25" customHeight="1" x14ac:dyDescent="0.25">
      <c r="A2" s="132" t="s">
        <v>62</v>
      </c>
      <c r="B2" s="134" t="s">
        <v>76</v>
      </c>
      <c r="C2" s="135"/>
      <c r="D2" s="135"/>
      <c r="E2" s="136"/>
      <c r="F2" s="134" t="s">
        <v>77</v>
      </c>
      <c r="G2" s="135"/>
      <c r="H2" s="135"/>
      <c r="I2" s="136"/>
      <c r="L2" s="30"/>
      <c r="M2" s="30"/>
      <c r="N2" s="30"/>
      <c r="O2" s="30"/>
      <c r="P2" s="30"/>
      <c r="Q2" s="30"/>
      <c r="R2" s="30"/>
      <c r="S2" s="30"/>
      <c r="T2" s="30"/>
    </row>
    <row r="3" spans="1:20" ht="14.25" customHeight="1" x14ac:dyDescent="0.25">
      <c r="A3" s="133"/>
      <c r="B3" s="137" t="s">
        <v>63</v>
      </c>
      <c r="C3" s="136"/>
      <c r="D3" s="137" t="s">
        <v>64</v>
      </c>
      <c r="E3" s="136"/>
      <c r="F3" s="137" t="s">
        <v>63</v>
      </c>
      <c r="G3" s="136"/>
      <c r="H3" s="137" t="s">
        <v>64</v>
      </c>
      <c r="I3" s="136"/>
      <c r="L3" s="30"/>
      <c r="M3" s="30"/>
      <c r="N3" s="30"/>
      <c r="O3" s="31"/>
      <c r="P3" s="30"/>
      <c r="Q3" s="30"/>
      <c r="R3" s="30"/>
      <c r="S3" s="30"/>
      <c r="T3" s="30"/>
    </row>
    <row r="4" spans="1:20" ht="15.75" customHeight="1" x14ac:dyDescent="0.25">
      <c r="A4" s="133"/>
      <c r="B4" s="129" t="s">
        <v>65</v>
      </c>
      <c r="C4" s="129" t="s">
        <v>22</v>
      </c>
      <c r="D4" s="129" t="s">
        <v>65</v>
      </c>
      <c r="E4" s="129" t="s">
        <v>22</v>
      </c>
      <c r="F4" s="129" t="s">
        <v>65</v>
      </c>
      <c r="G4" s="129" t="s">
        <v>22</v>
      </c>
      <c r="H4" s="129" t="s">
        <v>65</v>
      </c>
      <c r="I4" s="129" t="s">
        <v>22</v>
      </c>
      <c r="L4" s="31"/>
      <c r="M4" s="4"/>
      <c r="N4" s="30"/>
      <c r="O4" s="31"/>
      <c r="P4" s="30"/>
      <c r="Q4" s="30"/>
      <c r="R4" s="30"/>
      <c r="S4" s="30"/>
      <c r="T4" s="30"/>
    </row>
    <row r="5" spans="1:20" ht="21.75" customHeight="1" x14ac:dyDescent="0.25">
      <c r="A5" s="130"/>
      <c r="B5" s="130"/>
      <c r="C5" s="130"/>
      <c r="D5" s="130"/>
      <c r="E5" s="130"/>
      <c r="F5" s="130"/>
      <c r="G5" s="130"/>
      <c r="H5" s="130"/>
      <c r="I5" s="130"/>
      <c r="L5" s="31"/>
      <c r="M5" s="4"/>
      <c r="N5" s="30"/>
      <c r="O5" s="31"/>
      <c r="P5" s="30"/>
      <c r="Q5" s="30"/>
      <c r="R5" s="30"/>
      <c r="S5" s="30"/>
      <c r="T5" s="30"/>
    </row>
    <row r="6" spans="1:20" ht="15.75" customHeight="1" x14ac:dyDescent="0.25">
      <c r="A6" s="40" t="s">
        <v>7</v>
      </c>
      <c r="B6" s="41">
        <v>2.67</v>
      </c>
      <c r="C6" s="41">
        <f>B6/$B$17*100</f>
        <v>0.43137571693997906</v>
      </c>
      <c r="D6" s="42">
        <v>3.12</v>
      </c>
      <c r="E6" s="41">
        <f>D6/$D$17*100</f>
        <v>0.51709564612095416</v>
      </c>
      <c r="F6" s="41">
        <v>1.64</v>
      </c>
      <c r="G6" s="19">
        <f t="shared" ref="G6:G16" si="0">F6/$F$17*100</f>
        <v>0.11878635115852906</v>
      </c>
      <c r="H6" s="19">
        <v>2.72</v>
      </c>
      <c r="I6" s="19">
        <f t="shared" ref="I6:I16" si="1">H6/$H$17*100</f>
        <v>0.19826662487517224</v>
      </c>
      <c r="K6" s="2"/>
      <c r="L6" s="2"/>
      <c r="M6" s="4"/>
      <c r="N6" s="30"/>
      <c r="O6" s="31"/>
      <c r="P6" s="30"/>
      <c r="Q6" s="30"/>
      <c r="R6" s="30"/>
      <c r="S6" s="30"/>
      <c r="T6" s="30"/>
    </row>
    <row r="7" spans="1:20" ht="15.75" customHeight="1" x14ac:dyDescent="0.25">
      <c r="A7" s="43" t="s">
        <v>6</v>
      </c>
      <c r="B7" s="41">
        <v>8.0500000000000007</v>
      </c>
      <c r="C7" s="41">
        <f>B7/$B$17*100</f>
        <v>1.3005897083770905</v>
      </c>
      <c r="D7" s="42">
        <v>7.85</v>
      </c>
      <c r="E7" s="41">
        <f>D7/$D$17*100</f>
        <v>1.3010259045030415</v>
      </c>
      <c r="F7" s="41">
        <v>63.57</v>
      </c>
      <c r="G7" s="19">
        <f t="shared" si="0"/>
        <v>4.6044197214315199</v>
      </c>
      <c r="H7" s="19">
        <v>63.85</v>
      </c>
      <c r="I7" s="19">
        <f t="shared" si="1"/>
        <v>4.654163234661671</v>
      </c>
      <c r="K7" s="2"/>
      <c r="L7" s="2"/>
      <c r="M7" s="4"/>
      <c r="N7" s="30"/>
      <c r="O7" s="32"/>
      <c r="P7" s="33"/>
      <c r="Q7" s="30"/>
      <c r="R7" s="30"/>
      <c r="S7" s="30"/>
      <c r="T7" s="30"/>
    </row>
    <row r="8" spans="1:20" ht="15.75" customHeight="1" x14ac:dyDescent="0.25">
      <c r="A8" s="43" t="s">
        <v>8</v>
      </c>
      <c r="B8" s="41">
        <v>158.62</v>
      </c>
      <c r="C8" s="41">
        <f>B8/$B$17*100</f>
        <v>25.627271992891192</v>
      </c>
      <c r="D8" s="42">
        <v>155.44999999999999</v>
      </c>
      <c r="E8" s="41">
        <f>D8/$D$17*100</f>
        <v>25.763627624840481</v>
      </c>
      <c r="F8" s="41">
        <v>170.71</v>
      </c>
      <c r="G8" s="19">
        <f t="shared" si="0"/>
        <v>12.364645125775914</v>
      </c>
      <c r="H8" s="19">
        <v>166.6</v>
      </c>
      <c r="I8" s="19">
        <f t="shared" si="1"/>
        <v>12.143830773604298</v>
      </c>
      <c r="K8" s="2"/>
      <c r="L8" s="2"/>
      <c r="M8" s="4"/>
      <c r="N8" s="30"/>
      <c r="O8" s="32"/>
      <c r="P8" s="34"/>
      <c r="Q8" s="30"/>
      <c r="R8" s="30"/>
      <c r="S8" s="30"/>
      <c r="T8" s="30"/>
    </row>
    <row r="9" spans="1:20" ht="15.75" customHeight="1" x14ac:dyDescent="0.25">
      <c r="A9" s="16" t="s">
        <v>66</v>
      </c>
      <c r="B9" s="44" t="s">
        <v>42</v>
      </c>
      <c r="C9" s="42" t="s">
        <v>42</v>
      </c>
      <c r="D9" s="42" t="s">
        <v>42</v>
      </c>
      <c r="E9" s="42" t="s">
        <v>42</v>
      </c>
      <c r="F9" s="41">
        <v>72.56</v>
      </c>
      <c r="G9" s="19">
        <f t="shared" si="0"/>
        <v>5.2555717317456523</v>
      </c>
      <c r="H9" s="19">
        <f>8.41+31.21+32.61</f>
        <v>72.23</v>
      </c>
      <c r="I9" s="19">
        <f t="shared" si="1"/>
        <v>5.264999380416798</v>
      </c>
      <c r="K9" s="2"/>
      <c r="L9" s="2"/>
      <c r="M9" s="4"/>
      <c r="N9" s="30"/>
      <c r="O9" s="32"/>
      <c r="P9" s="34"/>
      <c r="Q9" s="30"/>
      <c r="R9" s="30"/>
      <c r="S9" s="30"/>
      <c r="T9" s="30"/>
    </row>
    <row r="10" spans="1:20" ht="15.75" customHeight="1" x14ac:dyDescent="0.25">
      <c r="A10" s="43" t="s">
        <v>67</v>
      </c>
      <c r="B10" s="41">
        <v>42.34</v>
      </c>
      <c r="C10" s="41">
        <f t="shared" ref="C10:C16" si="2">B10/$B$17*100</f>
        <v>6.8406171742467086</v>
      </c>
      <c r="D10" s="42">
        <v>42.05</v>
      </c>
      <c r="E10" s="41">
        <f t="shared" ref="E10:E16" si="3">D10/$D$17*100</f>
        <v>6.9691897177519611</v>
      </c>
      <c r="F10" s="41">
        <v>565.15</v>
      </c>
      <c r="G10" s="19">
        <f t="shared" si="0"/>
        <v>40.934211193440674</v>
      </c>
      <c r="H10" s="19">
        <v>556.33000000000004</v>
      </c>
      <c r="I10" s="19">
        <f t="shared" si="1"/>
        <v>40.55208507970756</v>
      </c>
      <c r="K10" s="2"/>
      <c r="L10" s="2"/>
      <c r="M10" s="4"/>
      <c r="N10" s="30"/>
      <c r="O10" s="32"/>
      <c r="P10" s="33"/>
      <c r="Q10" s="30"/>
      <c r="R10" s="30"/>
      <c r="S10" s="30"/>
      <c r="T10" s="30"/>
    </row>
    <row r="11" spans="1:20" ht="15.75" customHeight="1" x14ac:dyDescent="0.25">
      <c r="A11" s="45" t="s">
        <v>25</v>
      </c>
      <c r="B11" s="41">
        <v>119.63</v>
      </c>
      <c r="C11" s="41">
        <f t="shared" si="2"/>
        <v>19.327894014056064</v>
      </c>
      <c r="D11" s="42">
        <v>118.6</v>
      </c>
      <c r="E11" s="41">
        <f t="shared" si="3"/>
        <v>19.65626398395678</v>
      </c>
      <c r="F11" s="41">
        <v>59.45</v>
      </c>
      <c r="G11" s="19">
        <f t="shared" si="0"/>
        <v>4.3060052294966784</v>
      </c>
      <c r="H11" s="19">
        <v>57.13</v>
      </c>
      <c r="I11" s="19">
        <f t="shared" si="1"/>
        <v>4.1643280437935992</v>
      </c>
      <c r="K11" s="2"/>
      <c r="L11" s="2"/>
      <c r="M11" s="4"/>
      <c r="N11" s="30"/>
      <c r="O11" s="32"/>
      <c r="P11" s="33"/>
      <c r="Q11" s="30"/>
      <c r="R11" s="30"/>
      <c r="S11" s="30"/>
      <c r="T11" s="30"/>
    </row>
    <row r="12" spans="1:20" ht="15.75" customHeight="1" x14ac:dyDescent="0.25">
      <c r="A12" s="43" t="s">
        <v>15</v>
      </c>
      <c r="B12" s="41">
        <v>2.38</v>
      </c>
      <c r="C12" s="41">
        <f t="shared" si="2"/>
        <v>0.384522174650618</v>
      </c>
      <c r="D12" s="42">
        <v>2.38</v>
      </c>
      <c r="E12" s="41">
        <f t="shared" si="3"/>
        <v>0.39445116595124058</v>
      </c>
      <c r="F12" s="41">
        <v>0.09</v>
      </c>
      <c r="G12" s="19">
        <f t="shared" si="0"/>
        <v>6.5187631733339118E-3</v>
      </c>
      <c r="H12" s="19">
        <v>0.09</v>
      </c>
      <c r="I12" s="19">
        <f t="shared" si="1"/>
        <v>6.5602927348402578E-3</v>
      </c>
      <c r="K12" s="2"/>
      <c r="L12" s="2"/>
      <c r="M12" s="4"/>
      <c r="N12" s="30"/>
      <c r="O12" s="32"/>
      <c r="P12" s="34"/>
      <c r="Q12" s="30"/>
      <c r="R12" s="30"/>
      <c r="S12" s="30"/>
      <c r="T12" s="30"/>
    </row>
    <row r="13" spans="1:20" ht="15.75" customHeight="1" x14ac:dyDescent="0.25">
      <c r="A13" s="43" t="s">
        <v>29</v>
      </c>
      <c r="B13" s="41">
        <v>40.71</v>
      </c>
      <c r="C13" s="41">
        <f t="shared" si="2"/>
        <v>6.577267953792715</v>
      </c>
      <c r="D13" s="42">
        <v>34.78</v>
      </c>
      <c r="E13" s="41">
        <f t="shared" si="3"/>
        <v>5.7642905679765333</v>
      </c>
      <c r="F13" s="41">
        <v>63.03</v>
      </c>
      <c r="G13" s="19">
        <f t="shared" si="0"/>
        <v>4.5653071423915161</v>
      </c>
      <c r="H13" s="19">
        <v>61.8</v>
      </c>
      <c r="I13" s="19">
        <f t="shared" si="1"/>
        <v>4.5047343445903101</v>
      </c>
      <c r="K13" s="2"/>
      <c r="L13" s="2"/>
      <c r="M13" s="4"/>
      <c r="N13" s="30"/>
      <c r="O13" s="32"/>
      <c r="P13" s="34"/>
      <c r="Q13" s="30"/>
      <c r="R13" s="30"/>
      <c r="S13" s="30"/>
      <c r="T13" s="30"/>
    </row>
    <row r="14" spans="1:20" ht="15.75" customHeight="1" x14ac:dyDescent="0.25">
      <c r="A14" s="43" t="s">
        <v>30</v>
      </c>
      <c r="B14" s="41">
        <v>9.2100000000000009</v>
      </c>
      <c r="C14" s="41">
        <f t="shared" si="2"/>
        <v>1.4880038775345346</v>
      </c>
      <c r="D14" s="42">
        <v>9.0299999999999994</v>
      </c>
      <c r="E14" s="41">
        <f t="shared" si="3"/>
        <v>1.4965941296385303</v>
      </c>
      <c r="F14" s="41">
        <v>38</v>
      </c>
      <c r="G14" s="19">
        <f t="shared" si="0"/>
        <v>2.7523666731854295</v>
      </c>
      <c r="H14" s="19">
        <v>37.090000000000003</v>
      </c>
      <c r="I14" s="19">
        <f t="shared" si="1"/>
        <v>2.7035695281691687</v>
      </c>
      <c r="K14" s="2"/>
      <c r="L14" s="2"/>
      <c r="M14" s="4"/>
      <c r="N14" s="30"/>
      <c r="O14" s="32"/>
      <c r="P14" s="34"/>
      <c r="Q14" s="30"/>
      <c r="R14" s="30"/>
      <c r="S14" s="30"/>
      <c r="T14" s="30"/>
    </row>
    <row r="15" spans="1:20" ht="15.75" customHeight="1" x14ac:dyDescent="0.25">
      <c r="A15" s="43" t="s">
        <v>50</v>
      </c>
      <c r="B15" s="41">
        <v>7.0000000000000007E-2</v>
      </c>
      <c r="C15" s="41">
        <f t="shared" si="2"/>
        <v>1.1309475725018179E-2</v>
      </c>
      <c r="D15" s="42">
        <v>7.0000000000000007E-2</v>
      </c>
      <c r="E15" s="41">
        <f t="shared" si="3"/>
        <v>1.1601504880918843E-2</v>
      </c>
      <c r="F15" s="41">
        <v>23.24</v>
      </c>
      <c r="G15" s="19">
        <f t="shared" si="0"/>
        <v>1.6832895127586678</v>
      </c>
      <c r="H15" s="19">
        <v>29.45</v>
      </c>
      <c r="I15" s="19">
        <f t="shared" si="1"/>
        <v>2.1466735671227286</v>
      </c>
      <c r="K15" s="2"/>
      <c r="L15" s="2"/>
      <c r="M15" s="4"/>
      <c r="N15" s="30"/>
      <c r="O15" s="32"/>
      <c r="P15" s="34"/>
      <c r="Q15" s="30"/>
      <c r="R15" s="30"/>
      <c r="S15" s="30"/>
      <c r="T15" s="30"/>
    </row>
    <row r="16" spans="1:20" ht="15.75" customHeight="1" x14ac:dyDescent="0.25">
      <c r="A16" s="43" t="s">
        <v>68</v>
      </c>
      <c r="B16" s="41">
        <v>235.27</v>
      </c>
      <c r="C16" s="46">
        <f t="shared" si="2"/>
        <v>38.011147911786097</v>
      </c>
      <c r="D16" s="42">
        <v>230.04</v>
      </c>
      <c r="E16" s="46">
        <f t="shared" si="3"/>
        <v>38.125859754379576</v>
      </c>
      <c r="F16" s="41">
        <v>323.19</v>
      </c>
      <c r="G16" s="47">
        <f t="shared" si="0"/>
        <v>23.40887855544208</v>
      </c>
      <c r="H16" s="19">
        <v>324.60000000000002</v>
      </c>
      <c r="I16" s="47">
        <f t="shared" si="1"/>
        <v>23.660789130323863</v>
      </c>
      <c r="K16" s="2"/>
      <c r="L16" s="2"/>
      <c r="M16" s="4"/>
      <c r="N16" s="30"/>
      <c r="O16" s="35"/>
      <c r="P16" s="33"/>
      <c r="Q16" s="30"/>
      <c r="R16" s="30"/>
      <c r="S16" s="30"/>
      <c r="T16" s="30"/>
    </row>
    <row r="17" spans="1:20" x14ac:dyDescent="0.25">
      <c r="A17" s="48" t="s">
        <v>4</v>
      </c>
      <c r="B17" s="108">
        <f t="shared" ref="B17:I17" si="4">SUM(B6:B16)</f>
        <v>618.94999999999993</v>
      </c>
      <c r="C17" s="108">
        <f t="shared" si="4"/>
        <v>100.00000000000001</v>
      </c>
      <c r="D17" s="108">
        <f t="shared" si="4"/>
        <v>603.36999999999989</v>
      </c>
      <c r="E17" s="108">
        <f t="shared" si="4"/>
        <v>100.00000000000001</v>
      </c>
      <c r="F17" s="108">
        <f t="shared" si="4"/>
        <v>1380.63</v>
      </c>
      <c r="G17" s="108">
        <f t="shared" si="4"/>
        <v>100</v>
      </c>
      <c r="H17" s="108">
        <f t="shared" si="4"/>
        <v>1371.8899999999999</v>
      </c>
      <c r="I17" s="108">
        <f t="shared" si="4"/>
        <v>100.00000000000001</v>
      </c>
      <c r="K17" s="1"/>
      <c r="L17" s="1"/>
      <c r="M17" s="4"/>
      <c r="N17" s="30"/>
      <c r="O17" s="32"/>
      <c r="P17" s="34"/>
      <c r="Q17" s="30"/>
      <c r="R17" s="30"/>
      <c r="S17" s="30"/>
      <c r="T17" s="30"/>
    </row>
    <row r="18" spans="1:20" ht="15.75" customHeight="1" x14ac:dyDescent="0.25">
      <c r="A18" s="49" t="s">
        <v>69</v>
      </c>
      <c r="B18" s="50"/>
      <c r="C18" s="50"/>
      <c r="D18" s="51" t="s">
        <v>70</v>
      </c>
      <c r="E18" s="50"/>
      <c r="F18" s="50"/>
      <c r="G18" s="50"/>
      <c r="H18" s="50"/>
      <c r="I18" s="50"/>
      <c r="J18" s="2"/>
      <c r="K18" s="2"/>
      <c r="L18" s="3"/>
      <c r="M18" s="34"/>
      <c r="N18" s="30"/>
      <c r="O18" s="32"/>
      <c r="P18" s="34"/>
      <c r="Q18" s="30"/>
      <c r="R18" s="30"/>
      <c r="S18" s="30"/>
      <c r="T18" s="30"/>
    </row>
    <row r="19" spans="1:20" ht="15.75" customHeight="1" x14ac:dyDescent="0.25">
      <c r="A19" s="52" t="s">
        <v>71</v>
      </c>
      <c r="B19" s="36"/>
      <c r="C19" s="36"/>
      <c r="D19" s="36"/>
      <c r="E19" s="36"/>
      <c r="F19" s="36"/>
      <c r="G19" s="36"/>
      <c r="H19" s="36"/>
      <c r="I19" s="36"/>
      <c r="J19" s="36"/>
      <c r="K19" s="37"/>
      <c r="L19" s="37"/>
      <c r="M19" s="34"/>
      <c r="N19" s="30"/>
      <c r="O19" s="32"/>
      <c r="P19" s="34"/>
      <c r="Q19" s="30"/>
      <c r="R19" s="30"/>
      <c r="S19" s="30"/>
      <c r="T19" s="30"/>
    </row>
    <row r="20" spans="1:20" ht="15.75" customHeight="1" x14ac:dyDescent="0.25">
      <c r="A20" s="53" t="s">
        <v>79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4"/>
      <c r="N20" s="30"/>
      <c r="O20" s="32"/>
      <c r="P20" s="34"/>
      <c r="Q20" s="30"/>
      <c r="R20" s="30"/>
      <c r="S20" s="30"/>
      <c r="T20" s="30"/>
    </row>
    <row r="21" spans="1:20" ht="15.75" customHeight="1" x14ac:dyDescent="0.25">
      <c r="A21" s="54" t="s">
        <v>80</v>
      </c>
      <c r="B21" s="54"/>
      <c r="C21" s="54"/>
      <c r="D21" s="54"/>
      <c r="E21" s="54"/>
      <c r="F21" s="54"/>
      <c r="G21" s="54"/>
      <c r="H21" s="38"/>
      <c r="I21" s="38"/>
      <c r="J21" s="38"/>
      <c r="K21" s="38"/>
      <c r="L21" s="38"/>
      <c r="M21" s="34"/>
      <c r="N21" s="30"/>
      <c r="O21" s="30"/>
      <c r="P21" s="30"/>
      <c r="Q21" s="30"/>
      <c r="R21" s="30"/>
      <c r="S21" s="30"/>
      <c r="T21" s="30"/>
    </row>
    <row r="22" spans="1:20" ht="15.75" customHeight="1" x14ac:dyDescent="0.25">
      <c r="A22" s="55" t="s">
        <v>72</v>
      </c>
      <c r="B22" s="56"/>
      <c r="C22" s="56"/>
      <c r="D22" s="56"/>
      <c r="E22" s="56"/>
      <c r="F22" s="56"/>
      <c r="G22" s="56"/>
      <c r="H22" s="56"/>
      <c r="I22" s="56"/>
      <c r="L22" s="3"/>
      <c r="M22" s="34"/>
      <c r="N22" s="30"/>
      <c r="O22" s="30"/>
      <c r="P22" s="30"/>
      <c r="Q22" s="30"/>
      <c r="R22" s="30"/>
      <c r="S22" s="30"/>
      <c r="T22" s="30"/>
    </row>
    <row r="24" spans="1:20" ht="9.75" customHeight="1" x14ac:dyDescent="0.25">
      <c r="B24" s="39"/>
    </row>
    <row r="25" spans="1:20" ht="35.25" customHeight="1" x14ac:dyDescent="0.25"/>
  </sheetData>
  <mergeCells count="16">
    <mergeCell ref="I4:I5"/>
    <mergeCell ref="A1:I1"/>
    <mergeCell ref="A2:A5"/>
    <mergeCell ref="B2:E2"/>
    <mergeCell ref="F2:I2"/>
    <mergeCell ref="B3:C3"/>
    <mergeCell ref="D3:E3"/>
    <mergeCell ref="F3:G3"/>
    <mergeCell ref="H3:I3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8"/>
  <sheetViews>
    <sheetView showGridLines="0" topLeftCell="A19" workbookViewId="0">
      <selection activeCell="H27" sqref="H27"/>
    </sheetView>
  </sheetViews>
  <sheetFormatPr defaultRowHeight="15" customHeight="1" x14ac:dyDescent="0.25"/>
  <cols>
    <col min="1" max="1" width="4.5703125" style="26" customWidth="1"/>
    <col min="2" max="2" width="18.7109375" style="5" customWidth="1"/>
    <col min="3" max="10" width="10.5703125" style="5" customWidth="1"/>
    <col min="14" max="14" width="20.7109375" customWidth="1"/>
    <col min="15" max="15" width="10.28515625" bestFit="1" customWidth="1"/>
    <col min="16" max="16" width="9.5703125" bestFit="1" customWidth="1"/>
    <col min="18" max="18" width="19.7109375" customWidth="1"/>
    <col min="19" max="19" width="14.7109375" customWidth="1"/>
  </cols>
  <sheetData>
    <row r="1" spans="1:10" ht="27.75" customHeight="1" x14ac:dyDescent="0.25">
      <c r="A1" s="143" t="s">
        <v>73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5" customHeight="1" x14ac:dyDescent="0.25">
      <c r="A2" s="57"/>
      <c r="B2" s="57"/>
      <c r="C2" s="57"/>
      <c r="D2" s="57"/>
      <c r="E2" s="57"/>
      <c r="F2" s="57"/>
      <c r="G2" s="57"/>
      <c r="H2" s="57"/>
      <c r="I2" s="58" t="s">
        <v>61</v>
      </c>
      <c r="J2" s="57"/>
    </row>
    <row r="3" spans="1:10" ht="15" customHeight="1" x14ac:dyDescent="0.3">
      <c r="A3" s="59"/>
      <c r="B3" s="60"/>
      <c r="C3" s="60"/>
      <c r="D3" s="60"/>
      <c r="E3" s="60"/>
      <c r="F3" s="60"/>
      <c r="G3" s="60"/>
      <c r="H3" s="60"/>
      <c r="I3" s="60"/>
      <c r="J3" s="61" t="s">
        <v>33</v>
      </c>
    </row>
    <row r="4" spans="1:10" ht="29.25" customHeight="1" x14ac:dyDescent="0.25">
      <c r="A4" s="144" t="s">
        <v>34</v>
      </c>
      <c r="B4" s="146" t="s">
        <v>0</v>
      </c>
      <c r="C4" s="138" t="s">
        <v>35</v>
      </c>
      <c r="D4" s="138" t="s">
        <v>36</v>
      </c>
      <c r="E4" s="138" t="s">
        <v>37</v>
      </c>
      <c r="F4" s="138" t="s">
        <v>38</v>
      </c>
      <c r="G4" s="138" t="s">
        <v>39</v>
      </c>
      <c r="H4" s="138" t="s">
        <v>40</v>
      </c>
      <c r="I4" s="138" t="s">
        <v>41</v>
      </c>
      <c r="J4" s="138" t="s">
        <v>5</v>
      </c>
    </row>
    <row r="5" spans="1:10" ht="10.5" customHeight="1" x14ac:dyDescent="0.25">
      <c r="A5" s="145"/>
      <c r="B5" s="147"/>
      <c r="C5" s="139"/>
      <c r="D5" s="139"/>
      <c r="E5" s="139"/>
      <c r="F5" s="139"/>
      <c r="G5" s="139"/>
      <c r="H5" s="139"/>
      <c r="I5" s="139"/>
      <c r="J5" s="139"/>
    </row>
    <row r="6" spans="1:10" s="25" customFormat="1" ht="15" customHeight="1" x14ac:dyDescent="0.25">
      <c r="A6" s="92">
        <v>1</v>
      </c>
      <c r="B6" s="62" t="s">
        <v>6</v>
      </c>
      <c r="C6" s="63">
        <v>44229</v>
      </c>
      <c r="D6" s="63">
        <v>409.32</v>
      </c>
      <c r="E6" s="63">
        <v>577.70000000000005</v>
      </c>
      <c r="F6" s="63">
        <v>300</v>
      </c>
      <c r="G6" s="63">
        <v>123</v>
      </c>
      <c r="H6" s="63">
        <v>38440</v>
      </c>
      <c r="I6" s="64">
        <f t="shared" ref="I6:I41" si="0">SUM(C6:H6)</f>
        <v>84079.01999999999</v>
      </c>
      <c r="J6" s="65">
        <f>I6/$I$43%</f>
        <v>7.6612026535369404</v>
      </c>
    </row>
    <row r="7" spans="1:10" ht="15" customHeight="1" x14ac:dyDescent="0.25">
      <c r="A7" s="93">
        <v>2</v>
      </c>
      <c r="B7" s="62" t="s">
        <v>7</v>
      </c>
      <c r="C7" s="63" t="s">
        <v>42</v>
      </c>
      <c r="D7" s="63">
        <v>2064.92</v>
      </c>
      <c r="E7" s="63">
        <v>8.1999999999999993</v>
      </c>
      <c r="F7" s="63" t="s">
        <v>42</v>
      </c>
      <c r="G7" s="63" t="s">
        <v>42</v>
      </c>
      <c r="H7" s="63">
        <v>8650</v>
      </c>
      <c r="I7" s="64">
        <f t="shared" si="0"/>
        <v>10723.119999999999</v>
      </c>
      <c r="J7" s="65">
        <f t="shared" ref="J7:J42" si="1">I7/$I$43%</f>
        <v>0.97708079135788029</v>
      </c>
    </row>
    <row r="8" spans="1:10" ht="15" customHeight="1" x14ac:dyDescent="0.25">
      <c r="A8" s="93">
        <v>3</v>
      </c>
      <c r="B8" s="62" t="s">
        <v>8</v>
      </c>
      <c r="C8" s="63" t="s">
        <v>42</v>
      </c>
      <c r="D8" s="63">
        <v>201.99</v>
      </c>
      <c r="E8" s="63">
        <v>211.8</v>
      </c>
      <c r="F8" s="63" t="s">
        <v>42</v>
      </c>
      <c r="G8" s="63">
        <v>8</v>
      </c>
      <c r="H8" s="63">
        <v>13760</v>
      </c>
      <c r="I8" s="64">
        <f t="shared" si="0"/>
        <v>14181.79</v>
      </c>
      <c r="J8" s="65">
        <f t="shared" si="1"/>
        <v>1.292231607598467</v>
      </c>
    </row>
    <row r="9" spans="1:10" ht="15" customHeight="1" x14ac:dyDescent="0.25">
      <c r="A9" s="93">
        <v>4</v>
      </c>
      <c r="B9" s="62" t="s">
        <v>9</v>
      </c>
      <c r="C9" s="63" t="s">
        <v>42</v>
      </c>
      <c r="D9" s="63">
        <v>526.98</v>
      </c>
      <c r="E9" s="63">
        <v>618.70000000000005</v>
      </c>
      <c r="F9" s="63">
        <v>300</v>
      </c>
      <c r="G9" s="63">
        <v>73</v>
      </c>
      <c r="H9" s="63">
        <v>11200</v>
      </c>
      <c r="I9" s="64">
        <f t="shared" si="0"/>
        <v>12718.68</v>
      </c>
      <c r="J9" s="65">
        <f t="shared" si="1"/>
        <v>1.1589143756134079</v>
      </c>
    </row>
    <row r="10" spans="1:10" ht="15" customHeight="1" x14ac:dyDescent="0.25">
      <c r="A10" s="93">
        <v>5</v>
      </c>
      <c r="B10" s="62" t="s">
        <v>10</v>
      </c>
      <c r="C10" s="63">
        <v>77</v>
      </c>
      <c r="D10" s="63">
        <v>1098.2</v>
      </c>
      <c r="E10" s="63">
        <v>235.8</v>
      </c>
      <c r="F10" s="63" t="s">
        <v>42</v>
      </c>
      <c r="G10" s="63">
        <v>24</v>
      </c>
      <c r="H10" s="63">
        <v>18270</v>
      </c>
      <c r="I10" s="64">
        <f t="shared" si="0"/>
        <v>19705</v>
      </c>
      <c r="J10" s="65">
        <f t="shared" si="1"/>
        <v>1.7955014019900022</v>
      </c>
    </row>
    <row r="11" spans="1:10" ht="15" customHeight="1" x14ac:dyDescent="0.25">
      <c r="A11" s="93">
        <v>6</v>
      </c>
      <c r="B11" s="62" t="s">
        <v>43</v>
      </c>
      <c r="C11" s="63">
        <v>1</v>
      </c>
      <c r="D11" s="63">
        <v>4.7</v>
      </c>
      <c r="E11" s="63">
        <v>25.7</v>
      </c>
      <c r="F11" s="63" t="s">
        <v>42</v>
      </c>
      <c r="G11" s="63" t="s">
        <v>42</v>
      </c>
      <c r="H11" s="63">
        <v>880</v>
      </c>
      <c r="I11" s="64">
        <f t="shared" si="0"/>
        <v>911.4</v>
      </c>
      <c r="J11" s="65">
        <f t="shared" si="1"/>
        <v>8.3045926301633488E-2</v>
      </c>
    </row>
    <row r="12" spans="1:10" ht="15" customHeight="1" x14ac:dyDescent="0.25">
      <c r="A12" s="93">
        <v>7</v>
      </c>
      <c r="B12" s="62" t="s">
        <v>25</v>
      </c>
      <c r="C12" s="63">
        <v>84431</v>
      </c>
      <c r="D12" s="63">
        <v>201.97</v>
      </c>
      <c r="E12" s="63">
        <v>1220.7</v>
      </c>
      <c r="F12" s="63">
        <v>350</v>
      </c>
      <c r="G12" s="63">
        <v>112</v>
      </c>
      <c r="H12" s="63">
        <v>35770</v>
      </c>
      <c r="I12" s="64">
        <f t="shared" si="0"/>
        <v>122085.67</v>
      </c>
      <c r="J12" s="65">
        <f t="shared" si="1"/>
        <v>11.124333501542184</v>
      </c>
    </row>
    <row r="13" spans="1:10" ht="15" customHeight="1" x14ac:dyDescent="0.25">
      <c r="A13" s="93">
        <v>8</v>
      </c>
      <c r="B13" s="62" t="s">
        <v>44</v>
      </c>
      <c r="C13" s="63" t="s">
        <v>42</v>
      </c>
      <c r="D13" s="63">
        <v>107.4</v>
      </c>
      <c r="E13" s="63">
        <v>1332.6</v>
      </c>
      <c r="F13" s="63">
        <v>350</v>
      </c>
      <c r="G13" s="63">
        <v>24</v>
      </c>
      <c r="H13" s="63">
        <v>4560</v>
      </c>
      <c r="I13" s="64">
        <f t="shared" si="0"/>
        <v>6374</v>
      </c>
      <c r="J13" s="65">
        <f t="shared" si="1"/>
        <v>0.58079299346786473</v>
      </c>
    </row>
    <row r="14" spans="1:10" ht="15" customHeight="1" x14ac:dyDescent="0.25">
      <c r="A14" s="93">
        <v>9</v>
      </c>
      <c r="B14" s="62" t="s">
        <v>45</v>
      </c>
      <c r="C14" s="63" t="s">
        <v>42</v>
      </c>
      <c r="D14" s="63">
        <v>3460.34</v>
      </c>
      <c r="E14" s="63">
        <v>142.19999999999999</v>
      </c>
      <c r="F14" s="63" t="s">
        <v>42</v>
      </c>
      <c r="G14" s="63">
        <v>1.5</v>
      </c>
      <c r="H14" s="63">
        <v>33840</v>
      </c>
      <c r="I14" s="64">
        <f t="shared" si="0"/>
        <v>37444.04</v>
      </c>
      <c r="J14" s="65">
        <f t="shared" si="1"/>
        <v>3.4118663443882125</v>
      </c>
    </row>
    <row r="15" spans="1:10" ht="15" customHeight="1" x14ac:dyDescent="0.25">
      <c r="A15" s="93">
        <v>10</v>
      </c>
      <c r="B15" s="62" t="s">
        <v>26</v>
      </c>
      <c r="C15" s="63" t="s">
        <v>42</v>
      </c>
      <c r="D15" s="63">
        <v>1707.45</v>
      </c>
      <c r="E15" s="63">
        <v>42.6</v>
      </c>
      <c r="F15" s="63" t="s">
        <v>42</v>
      </c>
      <c r="G15" s="63" t="s">
        <v>42</v>
      </c>
      <c r="H15" s="63">
        <v>111050</v>
      </c>
      <c r="I15" s="64">
        <f t="shared" si="0"/>
        <v>112800.05</v>
      </c>
      <c r="J15" s="65">
        <f t="shared" si="1"/>
        <v>10.278236382620774</v>
      </c>
    </row>
    <row r="16" spans="1:10" ht="15" customHeight="1" x14ac:dyDescent="0.25">
      <c r="A16" s="93">
        <v>11</v>
      </c>
      <c r="B16" s="62" t="s">
        <v>11</v>
      </c>
      <c r="C16" s="63" t="s">
        <v>42</v>
      </c>
      <c r="D16" s="63">
        <v>227.96</v>
      </c>
      <c r="E16" s="63">
        <v>90</v>
      </c>
      <c r="F16" s="63" t="s">
        <v>42</v>
      </c>
      <c r="G16" s="63">
        <v>10</v>
      </c>
      <c r="H16" s="63">
        <v>18180</v>
      </c>
      <c r="I16" s="64">
        <f t="shared" si="0"/>
        <v>18507.96</v>
      </c>
      <c r="J16" s="65">
        <f t="shared" si="1"/>
        <v>1.6864282226833229</v>
      </c>
    </row>
    <row r="17" spans="1:10" ht="15" customHeight="1" x14ac:dyDescent="0.25">
      <c r="A17" s="93">
        <v>12</v>
      </c>
      <c r="B17" s="62" t="s">
        <v>46</v>
      </c>
      <c r="C17" s="63">
        <v>55857</v>
      </c>
      <c r="D17" s="63">
        <v>3726.49</v>
      </c>
      <c r="E17" s="63">
        <v>1130.5</v>
      </c>
      <c r="F17" s="63">
        <v>450</v>
      </c>
      <c r="G17" s="63" t="s">
        <v>42</v>
      </c>
      <c r="H17" s="63">
        <v>24700</v>
      </c>
      <c r="I17" s="64">
        <f t="shared" si="0"/>
        <v>85863.989999999991</v>
      </c>
      <c r="J17" s="65">
        <f t="shared" si="1"/>
        <v>7.8238474714770625</v>
      </c>
    </row>
    <row r="18" spans="1:10" ht="15" customHeight="1" x14ac:dyDescent="0.25">
      <c r="A18" s="93">
        <v>13</v>
      </c>
      <c r="B18" s="62" t="s">
        <v>27</v>
      </c>
      <c r="C18" s="63">
        <v>1700</v>
      </c>
      <c r="D18" s="63">
        <v>647.15</v>
      </c>
      <c r="E18" s="63">
        <v>1044.4000000000001</v>
      </c>
      <c r="F18" s="63" t="s">
        <v>42</v>
      </c>
      <c r="G18" s="63">
        <v>36</v>
      </c>
      <c r="H18" s="63">
        <v>6110</v>
      </c>
      <c r="I18" s="64">
        <f t="shared" si="0"/>
        <v>9537.5499999999993</v>
      </c>
      <c r="J18" s="65">
        <f t="shared" si="1"/>
        <v>0.86905274785839859</v>
      </c>
    </row>
    <row r="19" spans="1:10" ht="15" customHeight="1" x14ac:dyDescent="0.25">
      <c r="A19" s="93">
        <v>14</v>
      </c>
      <c r="B19" s="62" t="s">
        <v>12</v>
      </c>
      <c r="C19" s="63">
        <v>10484</v>
      </c>
      <c r="D19" s="63">
        <v>820.44</v>
      </c>
      <c r="E19" s="63">
        <v>1364</v>
      </c>
      <c r="F19" s="63" t="s">
        <v>42</v>
      </c>
      <c r="G19" s="63">
        <v>78</v>
      </c>
      <c r="H19" s="63">
        <v>61660</v>
      </c>
      <c r="I19" s="64">
        <f t="shared" si="0"/>
        <v>74406.44</v>
      </c>
      <c r="J19" s="65">
        <f t="shared" si="1"/>
        <v>6.77984609678178</v>
      </c>
    </row>
    <row r="20" spans="1:10" ht="15" customHeight="1" x14ac:dyDescent="0.25">
      <c r="A20" s="93">
        <v>15</v>
      </c>
      <c r="B20" s="62" t="s">
        <v>13</v>
      </c>
      <c r="C20" s="63">
        <v>45394</v>
      </c>
      <c r="D20" s="63">
        <v>786.46</v>
      </c>
      <c r="E20" s="63">
        <v>1887.3</v>
      </c>
      <c r="F20" s="63">
        <v>1250</v>
      </c>
      <c r="G20" s="63">
        <v>287</v>
      </c>
      <c r="H20" s="63">
        <v>64319.999999999993</v>
      </c>
      <c r="I20" s="64">
        <f t="shared" si="0"/>
        <v>113924.76</v>
      </c>
      <c r="J20" s="65">
        <f t="shared" si="1"/>
        <v>10.380718919125831</v>
      </c>
    </row>
    <row r="21" spans="1:10" ht="15" customHeight="1" x14ac:dyDescent="0.25">
      <c r="A21" s="93">
        <v>16</v>
      </c>
      <c r="B21" s="62" t="s">
        <v>47</v>
      </c>
      <c r="C21" s="63" t="s">
        <v>42</v>
      </c>
      <c r="D21" s="63">
        <v>99.95</v>
      </c>
      <c r="E21" s="63">
        <v>13.4</v>
      </c>
      <c r="F21" s="63" t="s">
        <v>42</v>
      </c>
      <c r="G21" s="63">
        <v>2</v>
      </c>
      <c r="H21" s="63">
        <v>10630</v>
      </c>
      <c r="I21" s="64">
        <f t="shared" si="0"/>
        <v>10745.35</v>
      </c>
      <c r="J21" s="65">
        <f t="shared" si="1"/>
        <v>0.97910636842797616</v>
      </c>
    </row>
    <row r="22" spans="1:10" ht="15" customHeight="1" x14ac:dyDescent="0.25">
      <c r="A22" s="93">
        <v>17</v>
      </c>
      <c r="B22" s="62" t="s">
        <v>14</v>
      </c>
      <c r="C22" s="63" t="s">
        <v>42</v>
      </c>
      <c r="D22" s="63">
        <v>230.05</v>
      </c>
      <c r="E22" s="63">
        <v>11.11</v>
      </c>
      <c r="F22" s="63" t="s">
        <v>42</v>
      </c>
      <c r="G22" s="63">
        <v>2</v>
      </c>
      <c r="H22" s="63">
        <v>5860</v>
      </c>
      <c r="I22" s="64">
        <f t="shared" si="0"/>
        <v>6103.16</v>
      </c>
      <c r="J22" s="65">
        <f t="shared" si="1"/>
        <v>0.55611430279468665</v>
      </c>
    </row>
    <row r="23" spans="1:10" ht="15" customHeight="1" x14ac:dyDescent="0.25">
      <c r="A23" s="93">
        <v>18</v>
      </c>
      <c r="B23" s="62" t="s">
        <v>48</v>
      </c>
      <c r="C23" s="63" t="s">
        <v>42</v>
      </c>
      <c r="D23" s="63">
        <v>168.9</v>
      </c>
      <c r="E23" s="63">
        <v>1</v>
      </c>
      <c r="F23" s="63" t="s">
        <v>42</v>
      </c>
      <c r="G23" s="63">
        <v>1.5</v>
      </c>
      <c r="H23" s="63">
        <v>9090</v>
      </c>
      <c r="I23" s="64">
        <f t="shared" si="0"/>
        <v>9261.4</v>
      </c>
      <c r="J23" s="65">
        <f t="shared" si="1"/>
        <v>0.84389021488912486</v>
      </c>
    </row>
    <row r="24" spans="1:10" ht="15" customHeight="1" x14ac:dyDescent="0.25">
      <c r="A24" s="93">
        <v>19</v>
      </c>
      <c r="B24" s="62" t="s">
        <v>15</v>
      </c>
      <c r="C24" s="63" t="s">
        <v>42</v>
      </c>
      <c r="D24" s="63">
        <v>182.18</v>
      </c>
      <c r="E24" s="63">
        <v>10.199999999999999</v>
      </c>
      <c r="F24" s="63" t="s">
        <v>42</v>
      </c>
      <c r="G24" s="63" t="s">
        <v>42</v>
      </c>
      <c r="H24" s="63">
        <v>7290</v>
      </c>
      <c r="I24" s="64">
        <f t="shared" si="0"/>
        <v>7482.38</v>
      </c>
      <c r="J24" s="65">
        <f t="shared" si="1"/>
        <v>0.68178755545404479</v>
      </c>
    </row>
    <row r="25" spans="1:10" ht="15" customHeight="1" x14ac:dyDescent="0.25">
      <c r="A25" s="93">
        <v>20</v>
      </c>
      <c r="B25" s="62" t="s">
        <v>16</v>
      </c>
      <c r="C25" s="63">
        <v>3093</v>
      </c>
      <c r="D25" s="63">
        <v>286.22000000000003</v>
      </c>
      <c r="E25" s="63">
        <v>246.4</v>
      </c>
      <c r="F25" s="63" t="s">
        <v>42</v>
      </c>
      <c r="G25" s="63">
        <v>22</v>
      </c>
      <c r="H25" s="63">
        <v>25780</v>
      </c>
      <c r="I25" s="64">
        <f t="shared" si="0"/>
        <v>29427.62</v>
      </c>
      <c r="J25" s="65">
        <f t="shared" si="1"/>
        <v>2.6814175573320997</v>
      </c>
    </row>
    <row r="26" spans="1:10" ht="15" customHeight="1" x14ac:dyDescent="0.25">
      <c r="A26" s="93">
        <v>21</v>
      </c>
      <c r="B26" s="62" t="s">
        <v>49</v>
      </c>
      <c r="C26" s="63" t="s">
        <v>42</v>
      </c>
      <c r="D26" s="63">
        <v>578.28</v>
      </c>
      <c r="E26" s="63">
        <v>3172.1</v>
      </c>
      <c r="F26" s="63">
        <v>300</v>
      </c>
      <c r="G26" s="63">
        <v>45</v>
      </c>
      <c r="H26" s="63">
        <v>2810</v>
      </c>
      <c r="I26" s="64">
        <f t="shared" si="0"/>
        <v>6905.38</v>
      </c>
      <c r="J26" s="65">
        <f t="shared" si="1"/>
        <v>0.62921184832650201</v>
      </c>
    </row>
    <row r="27" spans="1:10" ht="15" customHeight="1" x14ac:dyDescent="0.25">
      <c r="A27" s="93">
        <v>22</v>
      </c>
      <c r="B27" s="62" t="s">
        <v>29</v>
      </c>
      <c r="C27" s="63">
        <v>18770</v>
      </c>
      <c r="D27" s="63">
        <v>51.67</v>
      </c>
      <c r="E27" s="63">
        <v>1038.9000000000001</v>
      </c>
      <c r="F27" s="63" t="s">
        <v>42</v>
      </c>
      <c r="G27" s="63">
        <v>62</v>
      </c>
      <c r="H27" s="63">
        <v>142310</v>
      </c>
      <c r="I27" s="64">
        <f t="shared" si="0"/>
        <v>162232.57</v>
      </c>
      <c r="J27" s="65">
        <f t="shared" si="1"/>
        <v>14.782481952978491</v>
      </c>
    </row>
    <row r="28" spans="1:10" ht="15" customHeight="1" x14ac:dyDescent="0.25">
      <c r="A28" s="93">
        <v>23</v>
      </c>
      <c r="B28" s="62" t="s">
        <v>17</v>
      </c>
      <c r="C28" s="63" t="s">
        <v>42</v>
      </c>
      <c r="D28" s="63">
        <v>266.64</v>
      </c>
      <c r="E28" s="63">
        <v>2.2999999999999998</v>
      </c>
      <c r="F28" s="63" t="s">
        <v>42</v>
      </c>
      <c r="G28" s="63" t="s">
        <v>42</v>
      </c>
      <c r="H28" s="63">
        <v>4940</v>
      </c>
      <c r="I28" s="64">
        <f t="shared" si="0"/>
        <v>5208.9399999999996</v>
      </c>
      <c r="J28" s="65">
        <f t="shared" si="1"/>
        <v>0.47463380222693741</v>
      </c>
    </row>
    <row r="29" spans="1:10" ht="15" customHeight="1" x14ac:dyDescent="0.25">
      <c r="A29" s="93">
        <v>24</v>
      </c>
      <c r="B29" s="62" t="s">
        <v>30</v>
      </c>
      <c r="C29" s="63">
        <v>33800</v>
      </c>
      <c r="D29" s="63">
        <v>604.46</v>
      </c>
      <c r="E29" s="63">
        <v>1069.5</v>
      </c>
      <c r="F29" s="63">
        <v>450</v>
      </c>
      <c r="G29" s="63">
        <v>151</v>
      </c>
      <c r="H29" s="63">
        <v>17670</v>
      </c>
      <c r="I29" s="64">
        <f t="shared" si="0"/>
        <v>53744.959999999999</v>
      </c>
      <c r="J29" s="65">
        <f t="shared" si="1"/>
        <v>4.8971911205225371</v>
      </c>
    </row>
    <row r="30" spans="1:10" ht="15" customHeight="1" x14ac:dyDescent="0.25">
      <c r="A30" s="93">
        <v>25</v>
      </c>
      <c r="B30" s="62" t="s">
        <v>20</v>
      </c>
      <c r="C30" s="63">
        <v>4244</v>
      </c>
      <c r="D30" s="63">
        <v>102.25</v>
      </c>
      <c r="E30" s="63" t="s">
        <v>42</v>
      </c>
      <c r="F30" s="63" t="s">
        <v>42</v>
      </c>
      <c r="G30" s="63" t="s">
        <v>42</v>
      </c>
      <c r="H30" s="63">
        <v>20410</v>
      </c>
      <c r="I30" s="64">
        <f t="shared" si="0"/>
        <v>24756.25</v>
      </c>
      <c r="J30" s="65">
        <f t="shared" si="1"/>
        <v>2.2557666370471958</v>
      </c>
    </row>
    <row r="31" spans="1:10" ht="15" customHeight="1" x14ac:dyDescent="0.25">
      <c r="A31" s="93">
        <v>26</v>
      </c>
      <c r="B31" s="62" t="s">
        <v>50</v>
      </c>
      <c r="C31" s="63" t="s">
        <v>42</v>
      </c>
      <c r="D31" s="63">
        <v>46.86</v>
      </c>
      <c r="E31" s="63">
        <v>2.9</v>
      </c>
      <c r="F31" s="63" t="s">
        <v>42</v>
      </c>
      <c r="G31" s="63">
        <v>1.5</v>
      </c>
      <c r="H31" s="63">
        <v>2080</v>
      </c>
      <c r="I31" s="64">
        <f t="shared" si="0"/>
        <v>2131.2600000000002</v>
      </c>
      <c r="J31" s="65">
        <f t="shared" si="1"/>
        <v>0.1941984429335302</v>
      </c>
    </row>
    <row r="32" spans="1:10" ht="15" customHeight="1" x14ac:dyDescent="0.25">
      <c r="A32" s="93">
        <v>27</v>
      </c>
      <c r="B32" s="62" t="s">
        <v>18</v>
      </c>
      <c r="C32" s="63" t="s">
        <v>42</v>
      </c>
      <c r="D32" s="63">
        <v>460.75</v>
      </c>
      <c r="E32" s="63">
        <v>1616.7</v>
      </c>
      <c r="F32" s="63">
        <v>1250</v>
      </c>
      <c r="G32" s="63">
        <v>176</v>
      </c>
      <c r="H32" s="63">
        <v>22830</v>
      </c>
      <c r="I32" s="64">
        <f t="shared" si="0"/>
        <v>26333.45</v>
      </c>
      <c r="J32" s="65">
        <f t="shared" si="1"/>
        <v>2.3994796444675779</v>
      </c>
    </row>
    <row r="33" spans="1:10" ht="15" customHeight="1" x14ac:dyDescent="0.25">
      <c r="A33" s="93">
        <v>28</v>
      </c>
      <c r="B33" s="62" t="s">
        <v>51</v>
      </c>
      <c r="C33" s="63" t="s">
        <v>42</v>
      </c>
      <c r="D33" s="63">
        <v>1664.31</v>
      </c>
      <c r="E33" s="63">
        <v>23.7</v>
      </c>
      <c r="F33" s="63" t="s">
        <v>42</v>
      </c>
      <c r="G33" s="63">
        <v>5</v>
      </c>
      <c r="H33" s="63">
        <v>16800</v>
      </c>
      <c r="I33" s="64">
        <f t="shared" si="0"/>
        <v>18493.009999999998</v>
      </c>
      <c r="J33" s="65">
        <f t="shared" si="1"/>
        <v>1.6850659924899836</v>
      </c>
    </row>
    <row r="34" spans="1:10" ht="15" customHeight="1" x14ac:dyDescent="0.25">
      <c r="A34" s="93">
        <v>29</v>
      </c>
      <c r="B34" s="62" t="s">
        <v>19</v>
      </c>
      <c r="C34" s="63">
        <v>2</v>
      </c>
      <c r="D34" s="63">
        <v>392.06</v>
      </c>
      <c r="E34" s="63">
        <v>396</v>
      </c>
      <c r="F34" s="63" t="s">
        <v>42</v>
      </c>
      <c r="G34" s="63">
        <v>148</v>
      </c>
      <c r="H34" s="63">
        <v>6260</v>
      </c>
      <c r="I34" s="64">
        <f t="shared" si="0"/>
        <v>7198.0599999999995</v>
      </c>
      <c r="J34" s="65">
        <f t="shared" si="1"/>
        <v>0.6558805796299495</v>
      </c>
    </row>
    <row r="35" spans="1:10" ht="15" customHeight="1" x14ac:dyDescent="0.25">
      <c r="A35" s="93">
        <v>30</v>
      </c>
      <c r="B35" s="62" t="s">
        <v>52</v>
      </c>
      <c r="C35" s="63">
        <v>8</v>
      </c>
      <c r="D35" s="63">
        <v>7.27</v>
      </c>
      <c r="E35" s="63" t="s">
        <v>42</v>
      </c>
      <c r="F35" s="63" t="s">
        <v>42</v>
      </c>
      <c r="G35" s="63" t="s">
        <v>42</v>
      </c>
      <c r="H35" s="63" t="s">
        <v>42</v>
      </c>
      <c r="I35" s="64">
        <f t="shared" si="0"/>
        <v>15.27</v>
      </c>
      <c r="J35" s="65">
        <f t="shared" si="1"/>
        <v>1.391388297812095E-3</v>
      </c>
    </row>
    <row r="36" spans="1:10" ht="15" customHeight="1" x14ac:dyDescent="0.25">
      <c r="A36" s="93">
        <v>31</v>
      </c>
      <c r="B36" s="62" t="s">
        <v>53</v>
      </c>
      <c r="C36" s="63" t="s">
        <v>42</v>
      </c>
      <c r="D36" s="63" t="s">
        <v>42</v>
      </c>
      <c r="E36" s="63" t="s">
        <v>42</v>
      </c>
      <c r="F36" s="63" t="s">
        <v>42</v>
      </c>
      <c r="G36" s="63">
        <v>6</v>
      </c>
      <c r="H36" s="63" t="s">
        <v>42</v>
      </c>
      <c r="I36" s="64">
        <f t="shared" si="0"/>
        <v>6</v>
      </c>
      <c r="J36" s="65">
        <f t="shared" si="1"/>
        <v>5.4671445886526329E-4</v>
      </c>
    </row>
    <row r="37" spans="1:10" ht="15" customHeight="1" x14ac:dyDescent="0.25">
      <c r="A37" s="93">
        <v>32</v>
      </c>
      <c r="B37" s="62" t="s">
        <v>54</v>
      </c>
      <c r="C37" s="63" t="s">
        <v>42</v>
      </c>
      <c r="D37" s="63" t="s">
        <v>42</v>
      </c>
      <c r="E37" s="63" t="s">
        <v>42</v>
      </c>
      <c r="F37" s="63" t="s">
        <v>42</v>
      </c>
      <c r="G37" s="63" t="s">
        <v>42</v>
      </c>
      <c r="H37" s="63" t="s">
        <v>42</v>
      </c>
      <c r="I37" s="66" t="s">
        <v>42</v>
      </c>
      <c r="J37" s="66" t="s">
        <v>42</v>
      </c>
    </row>
    <row r="38" spans="1:10" ht="15" customHeight="1" x14ac:dyDescent="0.25">
      <c r="A38" s="93">
        <v>33</v>
      </c>
      <c r="B38" s="62" t="s">
        <v>55</v>
      </c>
      <c r="C38" s="63" t="s">
        <v>42</v>
      </c>
      <c r="D38" s="63" t="s">
        <v>42</v>
      </c>
      <c r="E38" s="63" t="s">
        <v>42</v>
      </c>
      <c r="F38" s="63" t="s">
        <v>42</v>
      </c>
      <c r="G38" s="63" t="s">
        <v>42</v>
      </c>
      <c r="H38" s="63" t="s">
        <v>42</v>
      </c>
      <c r="I38" s="66" t="s">
        <v>42</v>
      </c>
      <c r="J38" s="66" t="s">
        <v>42</v>
      </c>
    </row>
    <row r="39" spans="1:10" ht="15" customHeight="1" x14ac:dyDescent="0.25">
      <c r="A39" s="93">
        <v>34</v>
      </c>
      <c r="B39" s="62" t="s">
        <v>56</v>
      </c>
      <c r="C39" s="63" t="s">
        <v>42</v>
      </c>
      <c r="D39" s="63" t="s">
        <v>42</v>
      </c>
      <c r="E39" s="63" t="s">
        <v>42</v>
      </c>
      <c r="F39" s="63" t="s">
        <v>42</v>
      </c>
      <c r="G39" s="63">
        <v>131</v>
      </c>
      <c r="H39" s="63">
        <v>2050</v>
      </c>
      <c r="I39" s="64">
        <f t="shared" si="0"/>
        <v>2181</v>
      </c>
      <c r="J39" s="65">
        <f t="shared" si="1"/>
        <v>0.19873070579752319</v>
      </c>
    </row>
    <row r="40" spans="1:10" ht="15" customHeight="1" x14ac:dyDescent="0.25">
      <c r="A40" s="93">
        <v>35</v>
      </c>
      <c r="B40" s="62" t="s">
        <v>57</v>
      </c>
      <c r="C40" s="63">
        <v>8</v>
      </c>
      <c r="D40" s="63" t="s">
        <v>42</v>
      </c>
      <c r="E40" s="63" t="s">
        <v>42</v>
      </c>
      <c r="F40" s="63" t="s">
        <v>42</v>
      </c>
      <c r="G40" s="63" t="s">
        <v>42</v>
      </c>
      <c r="H40" s="63" t="s">
        <v>42</v>
      </c>
      <c r="I40" s="64">
        <f t="shared" si="0"/>
        <v>8</v>
      </c>
      <c r="J40" s="65">
        <f t="shared" si="1"/>
        <v>7.2895261182035105E-4</v>
      </c>
    </row>
    <row r="41" spans="1:10" ht="15" customHeight="1" x14ac:dyDescent="0.25">
      <c r="A41" s="93">
        <v>36</v>
      </c>
      <c r="B41" s="62" t="s">
        <v>28</v>
      </c>
      <c r="C41" s="63">
        <v>153</v>
      </c>
      <c r="D41" s="63" t="s">
        <v>42</v>
      </c>
      <c r="E41" s="63" t="s">
        <v>42</v>
      </c>
      <c r="F41" s="63" t="s">
        <v>42</v>
      </c>
      <c r="G41" s="63">
        <v>2.5</v>
      </c>
      <c r="H41" s="63" t="s">
        <v>42</v>
      </c>
      <c r="I41" s="64">
        <f t="shared" si="0"/>
        <v>155.5</v>
      </c>
      <c r="J41" s="65">
        <f t="shared" si="1"/>
        <v>1.4169016392258073E-2</v>
      </c>
    </row>
    <row r="42" spans="1:10" ht="15" customHeight="1" x14ac:dyDescent="0.25">
      <c r="A42" s="94">
        <v>37</v>
      </c>
      <c r="B42" s="62" t="s">
        <v>58</v>
      </c>
      <c r="C42" s="63" t="s">
        <v>42</v>
      </c>
      <c r="D42" s="63" t="s">
        <v>42</v>
      </c>
      <c r="E42" s="63" t="s">
        <v>42</v>
      </c>
      <c r="F42" s="63" t="s">
        <v>42</v>
      </c>
      <c r="G42" s="63">
        <v>1022</v>
      </c>
      <c r="H42" s="63">
        <v>790</v>
      </c>
      <c r="I42" s="64">
        <f>SUM(C42:H42)</f>
        <v>1812</v>
      </c>
      <c r="J42" s="65">
        <f t="shared" si="1"/>
        <v>0.16510776657730952</v>
      </c>
    </row>
    <row r="43" spans="1:10" ht="15" customHeight="1" x14ac:dyDescent="0.25">
      <c r="A43" s="140" t="s">
        <v>21</v>
      </c>
      <c r="B43" s="141"/>
      <c r="C43" s="67">
        <f>SUM(C6:C42)</f>
        <v>302251</v>
      </c>
      <c r="D43" s="67">
        <f t="shared" ref="D43:I43" si="2">SUM(D6:D42)</f>
        <v>21133.620000000003</v>
      </c>
      <c r="E43" s="67">
        <f t="shared" si="2"/>
        <v>17536.41</v>
      </c>
      <c r="F43" s="67">
        <f t="shared" si="2"/>
        <v>5000</v>
      </c>
      <c r="G43" s="67">
        <f t="shared" si="2"/>
        <v>2554</v>
      </c>
      <c r="H43" s="67">
        <f t="shared" si="2"/>
        <v>748990</v>
      </c>
      <c r="I43" s="67">
        <f t="shared" si="2"/>
        <v>1097465.03</v>
      </c>
      <c r="J43" s="21">
        <f>SUM(J6:J42)</f>
        <v>100</v>
      </c>
    </row>
    <row r="44" spans="1:10" ht="15" customHeight="1" x14ac:dyDescent="0.25">
      <c r="A44" s="142" t="s">
        <v>5</v>
      </c>
      <c r="B44" s="142"/>
      <c r="C44" s="68">
        <f t="shared" ref="C44:I44" si="3">C43/$I$43*100</f>
        <v>27.540831984414115</v>
      </c>
      <c r="D44" s="68">
        <f t="shared" si="3"/>
        <v>1.9256759370273511</v>
      </c>
      <c r="E44" s="68">
        <f t="shared" si="3"/>
        <v>1.5979014839315655</v>
      </c>
      <c r="F44" s="68">
        <f t="shared" si="3"/>
        <v>0.45559538238771946</v>
      </c>
      <c r="G44" s="68">
        <f t="shared" si="3"/>
        <v>0.23271812132364708</v>
      </c>
      <c r="H44" s="68">
        <f t="shared" si="3"/>
        <v>68.247277090915588</v>
      </c>
      <c r="I44" s="68">
        <f t="shared" si="3"/>
        <v>100</v>
      </c>
      <c r="J44" s="69"/>
    </row>
    <row r="45" spans="1:10" ht="15" customHeight="1" x14ac:dyDescent="0.25">
      <c r="A45" s="59"/>
      <c r="B45" s="70" t="s">
        <v>59</v>
      </c>
      <c r="C45" s="71"/>
      <c r="D45" s="71"/>
      <c r="E45" s="71"/>
      <c r="F45" s="71"/>
      <c r="G45" s="71"/>
      <c r="H45" s="71"/>
      <c r="I45" s="72"/>
      <c r="J45" s="71"/>
    </row>
    <row r="46" spans="1:10" ht="15" customHeight="1" x14ac:dyDescent="0.25">
      <c r="A46" s="59"/>
      <c r="B46" s="73" t="s">
        <v>60</v>
      </c>
      <c r="C46" s="71"/>
      <c r="D46" s="71"/>
      <c r="E46" s="74"/>
      <c r="F46" s="71"/>
      <c r="G46" s="71"/>
      <c r="H46" s="71"/>
      <c r="I46" s="71"/>
      <c r="J46" s="71"/>
    </row>
    <row r="47" spans="1:10" ht="15" customHeight="1" x14ac:dyDescent="0.25">
      <c r="C47" s="27"/>
      <c r="D47" s="27"/>
      <c r="E47" s="27"/>
      <c r="F47" s="27"/>
      <c r="G47" s="27"/>
      <c r="H47" s="27"/>
      <c r="I47" s="27"/>
      <c r="J47" s="27"/>
    </row>
    <row r="48" spans="1:10" ht="15" customHeight="1" x14ac:dyDescent="0.25">
      <c r="C48" s="27"/>
      <c r="D48" s="27"/>
      <c r="E48" s="27"/>
      <c r="F48" s="27"/>
      <c r="G48" s="27"/>
      <c r="H48" s="27"/>
      <c r="I48" s="28"/>
      <c r="J48" s="27"/>
    </row>
  </sheetData>
  <mergeCells count="13">
    <mergeCell ref="J4:J5"/>
    <mergeCell ref="A43:B43"/>
    <mergeCell ref="A44:B44"/>
    <mergeCell ref="A1:J1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1.1</vt:lpstr>
      <vt:lpstr>1.1A</vt:lpstr>
      <vt:lpstr>1.2</vt:lpstr>
      <vt:lpstr>1.3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ESD</dc:creator>
  <cp:lastModifiedBy>ESD</cp:lastModifiedBy>
  <dcterms:created xsi:type="dcterms:W3CDTF">2021-02-03T06:48:10Z</dcterms:created>
  <dcterms:modified xsi:type="dcterms:W3CDTF">2021-03-26T10:00:22Z</dcterms:modified>
</cp:coreProperties>
</file>